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Sheet1!$A$1:$AM$325</definedName>
  </definedNames>
  <calcPr calcId="124519"/>
</workbook>
</file>

<file path=xl/calcChain.xml><?xml version="1.0" encoding="utf-8"?>
<calcChain xmlns="http://schemas.openxmlformats.org/spreadsheetml/2006/main">
  <c r="N302" i="1"/>
  <c r="P302"/>
  <c r="R303"/>
  <c r="R305"/>
  <c r="R304"/>
  <c r="R50"/>
  <c r="R120"/>
  <c r="R30"/>
  <c r="R12"/>
  <c r="R273"/>
  <c r="R302" l="1"/>
  <c r="P128"/>
  <c r="N128"/>
  <c r="R140"/>
  <c r="P146"/>
  <c r="P286"/>
  <c r="N286"/>
  <c r="R299"/>
  <c r="R298"/>
  <c r="O302"/>
  <c r="Q302"/>
  <c r="P170"/>
  <c r="N170"/>
  <c r="N146"/>
  <c r="R158"/>
  <c r="R176" l="1"/>
  <c r="P161"/>
  <c r="R167"/>
  <c r="N183" l="1"/>
  <c r="R193"/>
  <c r="N9" l="1"/>
  <c r="R27"/>
  <c r="R309"/>
  <c r="R306" s="1"/>
  <c r="Q306"/>
  <c r="P306"/>
  <c r="O306"/>
  <c r="N306"/>
  <c r="P235"/>
  <c r="N235"/>
  <c r="P196"/>
  <c r="R137"/>
  <c r="P9"/>
  <c r="R143"/>
  <c r="N111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N312" l="1"/>
  <c r="R183"/>
  <c r="Q235"/>
  <c r="R235"/>
  <c r="R291"/>
  <c r="Q286"/>
  <c r="O286"/>
  <c r="Q128"/>
  <c r="R128"/>
  <c r="Q41"/>
  <c r="R41"/>
  <c r="R65"/>
  <c r="P77"/>
  <c r="R77" s="1"/>
  <c r="R290"/>
  <c r="P111"/>
  <c r="R258"/>
  <c r="R250"/>
  <c r="R204"/>
  <c r="O128"/>
  <c r="R84"/>
  <c r="R62"/>
  <c r="R15"/>
  <c r="R56"/>
  <c r="R297"/>
  <c r="R296"/>
  <c r="Q146"/>
  <c r="R152"/>
  <c r="R263"/>
  <c r="R217"/>
  <c r="R111" l="1"/>
  <c r="P312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5"/>
  <c r="R292"/>
  <c r="R289"/>
  <c r="R287"/>
  <c r="R280"/>
  <c r="R242"/>
  <c r="O226"/>
  <c r="Q226"/>
  <c r="R229"/>
  <c r="R226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5"/>
  <c r="Q275"/>
  <c r="O183"/>
  <c r="Q183"/>
  <c r="O170"/>
  <c r="Q170"/>
  <c r="O146"/>
  <c r="R286" l="1"/>
  <c r="Q312"/>
  <c r="O312"/>
  <c r="R90"/>
  <c r="R312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<sst xmlns="http://schemas.openxmlformats.org/spreadsheetml/2006/main" count="572" uniqueCount="418">
  <si>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</si>
  <si>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</si>
  <si>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</si>
  <si>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</si>
  <si>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</si>
  <si>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</si>
  <si>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</si>
  <si>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</si>
  <si>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</si>
  <si>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</si>
  <si>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</si>
  <si>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</si>
  <si>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</si>
  <si>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</si>
  <si>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</si>
  <si>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</si>
  <si>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</si>
  <si>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</si>
  <si>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</si>
  <si>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</si>
  <si>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</si>
  <si>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</si>
  <si>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</si>
  <si>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</si>
  <si>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</si>
  <si>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</si>
  <si>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</si>
  <si>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</si>
  <si>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</si>
  <si>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</si>
  <si>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</si>
  <si>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</si>
  <si>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</si>
  <si>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</si>
  <si>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</si>
  <si>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</si>
  <si>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</si>
  <si>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</si>
  <si>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</si>
  <si>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</si>
  <si>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</si>
  <si>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</si>
  <si>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</si>
  <si>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</si>
  <si>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</si>
  <si>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</si>
  <si>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</si>
  <si>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</si>
  <si>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</si>
  <si>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</si>
  <si>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</si>
  <si>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</si>
  <si>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</si>
  <si>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</si>
  <si>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</si>
  <si>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</si>
  <si>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</si>
  <si>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</si>
  <si>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</si>
  <si>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</si>
  <si>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</si>
  <si>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</si>
  <si>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</si>
  <si>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</si>
  <si>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</si>
  <si>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</si>
  <si>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</si>
  <si>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</si>
  <si>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</si>
  <si>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</si>
  <si>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</si>
  <si>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</si>
  <si>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</si>
  <si>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</si>
  <si>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</si>
  <si>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</si>
  <si>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</si>
  <si>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</si>
  <si>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</si>
  <si>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</si>
  <si>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</si>
  <si>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</si>
  <si>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</si>
  <si>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</si>
  <si>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</si>
  <si>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</si>
  <si>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</si>
  <si>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</si>
  <si>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</si>
  <si>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</si>
  <si>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</si>
  <si>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</si>
  <si>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</si>
  <si>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</si>
  <si>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</si>
  <si>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</si>
  <si>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</si>
  <si>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</si>
  <si>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</si>
  <si>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</si>
  <si>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</si>
  <si>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</si>
  <si>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</si>
  <si>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</si>
  <si>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</si>
  <si>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</si>
  <si>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</si>
  <si>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</si>
  <si>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</si>
  <si>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</si>
  <si>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</si>
  <si>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</si>
  <si>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</si>
  <si>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</si>
  <si>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</si>
  <si>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</si>
  <si>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</si>
  <si>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</si>
  <si>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</si>
  <si>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</si>
  <si>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</si>
  <si>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</si>
  <si>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</si>
  <si>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</si>
  <si>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</si>
  <si>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</si>
  <si>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</si>
  <si>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</si>
  <si>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</si>
  <si>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</si>
  <si>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</si>
  <si>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</si>
  <si>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</si>
  <si>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</si>
  <si>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</si>
  <si>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</si>
  <si>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</si>
  <si>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</si>
  <si>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</si>
  <si>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</si>
  <si>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</si>
  <si>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</si>
  <si>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</si>
  <si>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</si>
  <si>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</si>
  <si>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</si>
  <si>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</si>
  <si>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</si>
  <si>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</si>
  <si>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</si>
  <si>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</si>
  <si>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</si>
  <si>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</si>
  <si>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</si>
  <si>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</si>
  <si>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</si>
  <si>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</si>
  <si>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</si>
  <si>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</si>
  <si>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</si>
  <si>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</si>
  <si>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</si>
  <si>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</si>
  <si>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</si>
  <si>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</si>
  <si>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</si>
  <si>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</si>
  <si>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</si>
  <si>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</si>
  <si>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</si>
  <si>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</si>
  <si>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</si>
  <si>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</si>
  <si>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</si>
  <si>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</si>
  <si>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</si>
  <si>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</si>
  <si>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</si>
  <si>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</si>
  <si>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</si>
  <si>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</si>
  <si>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</si>
  <si>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</si>
  <si>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</si>
  <si>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</si>
  <si>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</si>
  <si>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</si>
  <si>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</si>
  <si>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</si>
  <si>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</si>
  <si>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</si>
  <si>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</si>
  <si>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</si>
  <si>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</si>
  <si>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</si>
  <si>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</si>
  <si>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</si>
  <si>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</si>
  <si>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</si>
  <si>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</si>
  <si>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</si>
  <si>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</si>
  <si>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</si>
  <si>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</si>
  <si>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</si>
  <si>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</si>
  <si>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</si>
  <si>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</si>
  <si>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</si>
  <si>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</si>
  <si>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</si>
  <si>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</si>
  <si>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</si>
  <si>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</si>
  <si>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</si>
  <si>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</si>
  <si>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</si>
  <si>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</si>
  <si>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</si>
  <si>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</si>
  <si>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</si>
  <si>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</si>
  <si>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</si>
  <si>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</si>
  <si>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</si>
  <si>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</si>
  <si>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</si>
  <si>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</si>
  <si>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</si>
  <si>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</si>
  <si>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</si>
  <si>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</si>
  <si>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</si>
  <si>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</si>
  <si>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</si>
  <si>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</si>
  <si>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</si>
  <si>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</si>
  <si>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</si>
  <si>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</si>
  <si>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</si>
  <si>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</si>
  <si>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</si>
  <si>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</si>
  <si>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</si>
  <si>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</si>
  <si>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</si>
  <si>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</si>
  <si>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</si>
  <si>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</si>
  <si>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</si>
  <si>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</si>
  <si>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</si>
  <si>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</si>
  <si>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</si>
  <si>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</si>
  <si>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</si>
  <si>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</si>
  <si>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</si>
  <si>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</si>
  <si>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</si>
  <si>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</si>
  <si>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</si>
  <si>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</si>
  <si>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</si>
  <si>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</si>
  <si>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</si>
  <si>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</si>
  <si>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</si>
  <si>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</si>
  <si>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</si>
  <si>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</si>
  <si>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</si>
  <si>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</si>
  <si>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</si>
  <si>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</si>
  <si>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</si>
  <si>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</si>
  <si>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</si>
  <si>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</si>
  <si>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</si>
  <si>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</si>
  <si>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</si>
  <si>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</si>
  <si>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</si>
  <si>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</si>
  <si>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</si>
  <si>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</si>
  <si>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</si>
  <si>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</si>
  <si>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</si>
  <si>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</si>
  <si>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</si>
  <si>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</si>
  <si>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</si>
  <si>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</si>
  <si>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</si>
  <si>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</si>
  <si>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</si>
  <si>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</si>
  <si>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</si>
  <si>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</si>
  <si>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</si>
  <si>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</si>
  <si>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</si>
  <si>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</si>
  <si>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</si>
  <si>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</si>
  <si>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</si>
  <si>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</si>
  <si>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</si>
  <si>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</si>
  <si>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</si>
  <si>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</si>
  <si>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</si>
  <si>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</si>
  <si>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</si>
  <si>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</si>
  <si>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</si>
  <si>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</si>
  <si>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</si>
  <si>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</si>
  <si>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</si>
  <si>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</si>
  <si>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</si>
  <si>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</si>
  <si>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</si>
  <si>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</si>
  <si>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</si>
  <si>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</si>
  <si>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</si>
  <si>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</si>
  <si>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</si>
  <si>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</si>
  <si>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</si>
  <si>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</si>
  <si>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</si>
  <si>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</si>
  <si>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</si>
  <si>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</si>
  <si>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</si>
  <si>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</si>
  <si>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</si>
  <si>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</si>
  <si>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</si>
  <si>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</si>
  <si>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</si>
  <si>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</si>
  <si>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</si>
  <si>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</si>
  <si>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</si>
  <si>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</si>
  <si>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</si>
  <si>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</si>
  <si>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</si>
  <si>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</si>
  <si>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</si>
  <si>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</si>
  <si>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</si>
  <si>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</si>
  <si>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</si>
  <si>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</si>
  <si>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</si>
  <si>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</si>
  <si>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</si>
  <si>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</si>
  <si>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</si>
  <si>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</si>
  <si>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</si>
  <si>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</si>
  <si>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</si>
  <si>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</si>
  <si>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</si>
  <si>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</si>
  <si>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</si>
  <si>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</si>
  <si>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</si>
  <si>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</si>
  <si>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</si>
  <si>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</si>
  <si>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37/155</t>
  </si>
  <si>
    <t>37/159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</si>
  <si>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</si>
  <si>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</si>
  <si>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</si>
  <si>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</si>
  <si>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</si>
  <si>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</si>
  <si>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</si>
  <si>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</si>
  <si>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</si>
  <si>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</si>
  <si>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</si>
  <si>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</si>
  <si>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</si>
  <si>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</si>
  <si>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392/402</t>
  </si>
  <si>
    <t>394/401</t>
  </si>
  <si>
    <t>14м/12ж</t>
  </si>
  <si>
    <t>13м/13ж</t>
  </si>
  <si>
    <t>12м/13ж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</si>
  <si>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</si>
  <si>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</si>
  <si>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</si>
  <si>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</si>
  <si>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</si>
  <si>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</si>
  <si>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Циљан</t>
  </si>
  <si>
    <t>ИНА-Учешће на међународном сајму,воћарства, виноградарства и повртарства Агро Белграде 2024 са уписом у каталог излагача.</t>
  </si>
  <si>
    <t>ПРОЈЕКАТ П1 -Сајам ,,Агро Белграде 2024,,</t>
  </si>
  <si>
    <t>7/175</t>
  </si>
  <si>
    <t>8/175</t>
  </si>
  <si>
    <t>11806/2</t>
  </si>
  <si>
    <t>4/175</t>
  </si>
  <si>
    <t>36/138</t>
  </si>
  <si>
    <t>560</t>
  </si>
  <si>
    <t>2 м/6ж</t>
  </si>
  <si>
    <t>СТШ/ директор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</si>
</sst>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3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3"/>
  <sheetViews>
    <sheetView tabSelected="1" view="pageBreakPreview" topLeftCell="A311" zoomScale="110" zoomScaleNormal="120" zoomScaleSheetLayoutView="110" workbookViewId="0">
      <selection activeCell="N251" sqref="N251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38" t="s">
        <v>56</v>
      </c>
      <c r="B2" s="738"/>
      <c r="C2" s="738"/>
      <c r="D2" s="738"/>
      <c r="E2" s="738"/>
      <c r="F2" s="738"/>
      <c r="G2" s="738"/>
      <c r="H2" s="738"/>
      <c r="I2" s="738"/>
      <c r="J2" s="738"/>
      <c r="K2" s="738"/>
      <c r="L2" s="738"/>
      <c r="M2" s="738"/>
      <c r="N2" s="738"/>
      <c r="O2" s="738"/>
      <c r="P2" s="738"/>
      <c r="Q2" s="738"/>
      <c r="R2" s="738"/>
    </row>
    <row r="3" spans="1:20">
      <c r="A3" s="738"/>
      <c r="B3" s="738"/>
      <c r="C3" s="738"/>
      <c r="D3" s="738"/>
      <c r="E3" s="738"/>
      <c r="F3" s="738"/>
      <c r="G3" s="738"/>
      <c r="H3" s="738"/>
      <c r="I3" s="738"/>
      <c r="J3" s="738"/>
      <c r="K3" s="738"/>
      <c r="L3" s="738"/>
      <c r="M3" s="738"/>
      <c r="N3" s="738"/>
      <c r="O3" s="738"/>
      <c r="P3" s="738"/>
      <c r="Q3" s="738"/>
      <c r="R3" s="738"/>
    </row>
    <row r="5" spans="1:20">
      <c r="A5" s="724" t="s">
        <v>74</v>
      </c>
      <c r="B5" s="460"/>
      <c r="C5" s="461"/>
      <c r="D5" s="750" t="s">
        <v>76</v>
      </c>
      <c r="E5" s="751"/>
      <c r="F5" s="751"/>
      <c r="G5" s="752"/>
      <c r="H5" s="462" t="s">
        <v>19</v>
      </c>
      <c r="I5" s="463"/>
      <c r="J5" s="463"/>
      <c r="K5" s="463"/>
      <c r="L5" s="463"/>
      <c r="M5" s="463"/>
      <c r="N5" s="463"/>
      <c r="O5" s="463"/>
      <c r="P5" s="463"/>
      <c r="Q5" s="463"/>
      <c r="R5" s="464"/>
      <c r="S5" s="744" t="s">
        <v>75</v>
      </c>
      <c r="T5" s="745"/>
    </row>
    <row r="6" spans="1:20">
      <c r="A6" s="725"/>
      <c r="B6" s="465"/>
      <c r="C6" s="466" t="s">
        <v>18</v>
      </c>
      <c r="D6" s="725"/>
      <c r="E6" s="753"/>
      <c r="F6" s="753"/>
      <c r="G6" s="754"/>
      <c r="H6" s="467" t="s">
        <v>20</v>
      </c>
      <c r="I6" s="468" t="s">
        <v>407</v>
      </c>
      <c r="J6" s="465"/>
      <c r="K6" s="468" t="s">
        <v>22</v>
      </c>
      <c r="L6" s="465"/>
      <c r="M6" s="468" t="s">
        <v>22</v>
      </c>
      <c r="N6" s="468" t="s">
        <v>24</v>
      </c>
      <c r="O6" s="465"/>
      <c r="P6" s="468" t="s">
        <v>26</v>
      </c>
      <c r="Q6" s="465"/>
      <c r="R6" s="469" t="s">
        <v>29</v>
      </c>
      <c r="S6" s="746"/>
      <c r="T6" s="747"/>
    </row>
    <row r="7" spans="1:20">
      <c r="A7" s="725"/>
      <c r="B7" s="468"/>
      <c r="C7" s="470"/>
      <c r="D7" s="725"/>
      <c r="E7" s="753"/>
      <c r="F7" s="753"/>
      <c r="G7" s="754"/>
      <c r="H7" s="467" t="s">
        <v>21</v>
      </c>
      <c r="I7" s="468" t="s">
        <v>23</v>
      </c>
      <c r="J7" s="465"/>
      <c r="K7" s="468" t="s">
        <v>23</v>
      </c>
      <c r="L7" s="465"/>
      <c r="M7" s="468" t="s">
        <v>23</v>
      </c>
      <c r="N7" s="468" t="s">
        <v>25</v>
      </c>
      <c r="O7" s="465"/>
      <c r="P7" s="468" t="s">
        <v>27</v>
      </c>
      <c r="Q7" s="465"/>
      <c r="R7" s="469" t="s">
        <v>30</v>
      </c>
      <c r="S7" s="746"/>
      <c r="T7" s="747"/>
    </row>
    <row r="8" spans="1:20">
      <c r="A8" s="726"/>
      <c r="B8" s="458"/>
      <c r="C8" s="471"/>
      <c r="D8" s="726"/>
      <c r="E8" s="755"/>
      <c r="F8" s="755"/>
      <c r="G8" s="756"/>
      <c r="H8" s="472">
        <v>2023</v>
      </c>
      <c r="I8" s="473">
        <v>2024</v>
      </c>
      <c r="J8" s="473">
        <v>2017</v>
      </c>
      <c r="K8" s="473">
        <v>2025</v>
      </c>
      <c r="L8" s="473">
        <v>2019</v>
      </c>
      <c r="M8" s="473">
        <v>2026</v>
      </c>
      <c r="N8" s="458"/>
      <c r="O8" s="458"/>
      <c r="P8" s="473" t="s">
        <v>28</v>
      </c>
      <c r="Q8" s="458"/>
      <c r="R8" s="459"/>
      <c r="S8" s="748"/>
      <c r="T8" s="749"/>
    </row>
    <row r="9" spans="1:20" ht="75" customHeight="1">
      <c r="A9" s="401" t="s">
        <v>141</v>
      </c>
      <c r="B9" s="407"/>
      <c r="C9" s="402" t="s">
        <v>0</v>
      </c>
      <c r="D9" s="403"/>
      <c r="E9" s="404"/>
      <c r="F9" s="404"/>
      <c r="G9" s="405"/>
      <c r="H9" s="457"/>
      <c r="I9" s="221"/>
      <c r="J9" s="407"/>
      <c r="K9" s="221"/>
      <c r="L9" s="407"/>
      <c r="M9" s="221"/>
      <c r="N9" s="448">
        <f>+N12+N15+N24+N27+N30+N35+N38</f>
        <v>550000</v>
      </c>
      <c r="O9" s="448" t="e">
        <f>+O12+#REF!</f>
        <v>#REF!</v>
      </c>
      <c r="P9" s="448">
        <f>+P12+P15+P24+P30+P35+P38</f>
        <v>449560</v>
      </c>
      <c r="Q9" s="448" t="e">
        <f>+Q12+#REF!</f>
        <v>#REF!</v>
      </c>
      <c r="R9" s="448">
        <f>+R12+R15+R24+R27+R30+R35+R38</f>
        <v>999560</v>
      </c>
      <c r="S9" s="704" t="s">
        <v>115</v>
      </c>
      <c r="T9" s="705"/>
    </row>
    <row r="10" spans="1:20" ht="36.75" customHeight="1">
      <c r="A10" s="81"/>
      <c r="B10" s="76"/>
      <c r="C10" s="82"/>
      <c r="D10" s="727" t="s">
        <v>226</v>
      </c>
      <c r="E10" s="701"/>
      <c r="F10" s="701"/>
      <c r="G10" s="728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87"/>
      <c r="T10" s="688"/>
    </row>
    <row r="11" spans="1:20" ht="51" customHeight="1">
      <c r="A11" s="46"/>
      <c r="B11" s="36"/>
      <c r="C11" s="68"/>
      <c r="D11" s="44"/>
      <c r="E11" s="45"/>
      <c r="F11" s="599" t="s">
        <v>227</v>
      </c>
      <c r="G11" s="600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87"/>
      <c r="T11" s="688"/>
    </row>
    <row r="12" spans="1:20" ht="57" customHeight="1">
      <c r="A12" s="110" t="s">
        <v>156</v>
      </c>
      <c r="B12" s="77"/>
      <c r="C12" s="115" t="s">
        <v>6</v>
      </c>
      <c r="D12" s="116"/>
      <c r="E12" s="117"/>
      <c r="F12" s="117"/>
      <c r="G12" s="118"/>
      <c r="H12" s="398"/>
      <c r="I12" s="78"/>
      <c r="J12" s="77"/>
      <c r="K12" s="78"/>
      <c r="L12" s="77"/>
      <c r="M12" s="78"/>
      <c r="N12" s="114">
        <v>550000</v>
      </c>
      <c r="O12" s="77"/>
      <c r="P12" s="78"/>
      <c r="Q12" s="77"/>
      <c r="R12" s="114">
        <f>+N12+P12</f>
        <v>550000</v>
      </c>
      <c r="S12" s="540" t="s">
        <v>115</v>
      </c>
      <c r="T12" s="541"/>
    </row>
    <row r="13" spans="1:20" ht="39.75" customHeight="1">
      <c r="A13" s="21"/>
      <c r="B13" s="1"/>
      <c r="C13" s="65"/>
      <c r="D13" s="549" t="s">
        <v>157</v>
      </c>
      <c r="E13" s="577"/>
      <c r="F13" s="577"/>
      <c r="G13" s="578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602"/>
      <c r="T13" s="603"/>
    </row>
    <row r="14" spans="1:20" ht="48" customHeight="1">
      <c r="A14" s="19"/>
      <c r="B14" s="2"/>
      <c r="C14" s="63"/>
      <c r="D14" s="4"/>
      <c r="E14" s="3"/>
      <c r="F14" s="646" t="s">
        <v>158</v>
      </c>
      <c r="G14" s="647"/>
      <c r="H14" s="131" t="s">
        <v>159</v>
      </c>
      <c r="I14" s="132" t="s">
        <v>159</v>
      </c>
      <c r="J14" s="133"/>
      <c r="K14" s="132" t="s">
        <v>159</v>
      </c>
      <c r="L14" s="133"/>
      <c r="M14" s="132" t="s">
        <v>159</v>
      </c>
      <c r="N14" s="14"/>
      <c r="O14" s="2"/>
      <c r="P14" s="14"/>
      <c r="Q14" s="2"/>
      <c r="R14" s="49"/>
      <c r="S14" s="604"/>
      <c r="T14" s="605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8"/>
      <c r="I15" s="78"/>
      <c r="J15" s="77"/>
      <c r="K15" s="78"/>
      <c r="L15" s="77"/>
      <c r="M15" s="78"/>
      <c r="N15" s="78"/>
      <c r="O15" s="77"/>
      <c r="P15" s="78"/>
      <c r="Q15" s="77"/>
      <c r="R15" s="114">
        <f>+N15+P15</f>
        <v>0</v>
      </c>
      <c r="S15" s="540" t="s">
        <v>115</v>
      </c>
      <c r="T15" s="541"/>
    </row>
    <row r="16" spans="1:20" ht="26.25" customHeight="1">
      <c r="A16" s="21"/>
      <c r="B16" s="1"/>
      <c r="C16" s="65"/>
      <c r="D16" s="549" t="s">
        <v>315</v>
      </c>
      <c r="E16" s="577"/>
      <c r="F16" s="577"/>
      <c r="G16" s="578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12"/>
      <c r="T16" s="713"/>
    </row>
    <row r="17" spans="1:20" ht="26.25" customHeight="1">
      <c r="A17" s="19"/>
      <c r="B17" s="2"/>
      <c r="C17" s="63"/>
      <c r="D17" s="4"/>
      <c r="E17" s="3"/>
      <c r="F17" s="646" t="s">
        <v>331</v>
      </c>
      <c r="G17" s="647"/>
      <c r="H17" s="104">
        <v>0</v>
      </c>
      <c r="I17" s="105">
        <v>1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14"/>
      <c r="T17" s="715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16" t="s">
        <v>115</v>
      </c>
      <c r="T18" s="717"/>
    </row>
    <row r="19" spans="1:20" ht="33.75" hidden="1" customHeight="1">
      <c r="A19" s="21"/>
      <c r="B19" s="1"/>
      <c r="C19" s="65"/>
      <c r="D19" s="693" t="s">
        <v>228</v>
      </c>
      <c r="E19" s="718"/>
      <c r="F19" s="718"/>
      <c r="G19" s="719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78"/>
      <c r="T19" s="679"/>
    </row>
    <row r="20" spans="1:20" ht="51" hidden="1" customHeight="1" thickBot="1">
      <c r="A20" s="19"/>
      <c r="B20" s="2"/>
      <c r="C20" s="63"/>
      <c r="D20" s="73"/>
      <c r="E20" s="74"/>
      <c r="F20" s="722" t="s">
        <v>229</v>
      </c>
      <c r="G20" s="723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0"/>
      <c r="T20" s="721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76" t="s">
        <v>115</v>
      </c>
      <c r="T21" s="677"/>
    </row>
    <row r="22" spans="1:20" ht="51" hidden="1" customHeight="1">
      <c r="A22" s="21"/>
      <c r="B22" s="1"/>
      <c r="C22" s="65"/>
      <c r="D22" s="693"/>
      <c r="E22" s="718"/>
      <c r="F22" s="718"/>
      <c r="G22" s="719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78"/>
      <c r="T22" s="679"/>
    </row>
    <row r="23" spans="1:20" ht="51" hidden="1" customHeight="1">
      <c r="A23" s="19"/>
      <c r="B23" s="2"/>
      <c r="C23" s="63"/>
      <c r="D23" s="73"/>
      <c r="E23" s="74"/>
      <c r="F23" s="722"/>
      <c r="G23" s="723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16"/>
      <c r="T23" s="680"/>
    </row>
    <row r="24" spans="1:20" ht="69.75" hidden="1" customHeight="1">
      <c r="A24" s="110" t="s">
        <v>257</v>
      </c>
      <c r="B24" s="77"/>
      <c r="C24" s="115" t="s">
        <v>4</v>
      </c>
      <c r="D24" s="116"/>
      <c r="E24" s="117"/>
      <c r="F24" s="117"/>
      <c r="G24" s="118"/>
      <c r="H24" s="398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40" t="s">
        <v>263</v>
      </c>
      <c r="T24" s="541"/>
    </row>
    <row r="25" spans="1:20" ht="51" hidden="1" customHeight="1">
      <c r="A25" s="21"/>
      <c r="B25" s="1"/>
      <c r="C25" s="65"/>
      <c r="D25" s="590" t="s">
        <v>258</v>
      </c>
      <c r="E25" s="591"/>
      <c r="F25" s="591"/>
      <c r="G25" s="592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6"/>
      <c r="T25" s="297"/>
    </row>
    <row r="26" spans="1:20" ht="69.75" hidden="1" customHeight="1">
      <c r="A26" s="19"/>
      <c r="B26" s="2"/>
      <c r="C26" s="63"/>
      <c r="D26" s="189"/>
      <c r="E26" s="190"/>
      <c r="F26" s="593" t="s">
        <v>259</v>
      </c>
      <c r="G26" s="594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6"/>
      <c r="T26" s="225"/>
    </row>
    <row r="27" spans="1:20" ht="69.75" hidden="1" customHeight="1">
      <c r="A27" s="110" t="s">
        <v>292</v>
      </c>
      <c r="B27" s="77"/>
      <c r="C27" s="115" t="s">
        <v>91</v>
      </c>
      <c r="D27" s="116"/>
      <c r="E27" s="117"/>
      <c r="F27" s="117"/>
      <c r="G27" s="118"/>
      <c r="H27" s="398"/>
      <c r="I27" s="78"/>
      <c r="J27" s="77"/>
      <c r="K27" s="78"/>
      <c r="L27" s="77"/>
      <c r="M27" s="78"/>
      <c r="N27" s="78"/>
      <c r="O27" s="77"/>
      <c r="P27" s="78"/>
      <c r="Q27" s="77"/>
      <c r="R27" s="114">
        <f>+N27+P27</f>
        <v>0</v>
      </c>
      <c r="S27" s="540" t="s">
        <v>263</v>
      </c>
      <c r="T27" s="541"/>
    </row>
    <row r="28" spans="1:20" ht="69.75" hidden="1" customHeight="1">
      <c r="A28" s="21"/>
      <c r="B28" s="1"/>
      <c r="C28" s="65"/>
      <c r="D28" s="590" t="s">
        <v>316</v>
      </c>
      <c r="E28" s="591"/>
      <c r="F28" s="591"/>
      <c r="G28" s="592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8"/>
      <c r="T28" s="477"/>
    </row>
    <row r="29" spans="1:20" ht="69.75" hidden="1" customHeight="1">
      <c r="A29" s="19"/>
      <c r="B29" s="2"/>
      <c r="C29" s="63"/>
      <c r="D29" s="189"/>
      <c r="E29" s="190"/>
      <c r="F29" s="593" t="s">
        <v>317</v>
      </c>
      <c r="G29" s="594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8"/>
      <c r="T29" s="479"/>
    </row>
    <row r="30" spans="1:20" ht="79.5" customHeight="1">
      <c r="A30" s="110" t="s">
        <v>275</v>
      </c>
      <c r="B30" s="77"/>
      <c r="C30" s="115" t="s">
        <v>177</v>
      </c>
      <c r="D30" s="116"/>
      <c r="E30" s="117"/>
      <c r="F30" s="117"/>
      <c r="G30" s="118"/>
      <c r="H30" s="398"/>
      <c r="I30" s="78"/>
      <c r="J30" s="77"/>
      <c r="K30" s="78"/>
      <c r="L30" s="77"/>
      <c r="M30" s="78"/>
      <c r="N30" s="78"/>
      <c r="O30" s="77"/>
      <c r="P30" s="415">
        <v>449560</v>
      </c>
      <c r="Q30" s="77"/>
      <c r="R30" s="114">
        <f>+N30+P30</f>
        <v>449560</v>
      </c>
      <c r="S30" s="540" t="s">
        <v>115</v>
      </c>
      <c r="T30" s="541"/>
    </row>
    <row r="31" spans="1:20" ht="69.75" customHeight="1">
      <c r="A31" s="21"/>
      <c r="B31" s="1"/>
      <c r="C31" s="65"/>
      <c r="D31" s="590" t="s">
        <v>276</v>
      </c>
      <c r="E31" s="591"/>
      <c r="F31" s="591"/>
      <c r="G31" s="592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1"/>
      <c r="T31" s="297"/>
    </row>
    <row r="32" spans="1:20" ht="69.75" customHeight="1">
      <c r="A32" s="19"/>
      <c r="B32" s="2"/>
      <c r="C32" s="63"/>
      <c r="D32" s="268"/>
      <c r="E32" s="291"/>
      <c r="F32" s="606" t="s">
        <v>277</v>
      </c>
      <c r="G32" s="607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3"/>
      <c r="T32" s="225"/>
    </row>
    <row r="33" spans="1:20" ht="69.75" customHeight="1">
      <c r="A33" s="19"/>
      <c r="B33" s="2"/>
      <c r="C33" s="63"/>
      <c r="D33" s="268"/>
      <c r="E33" s="291"/>
      <c r="F33" s="606" t="s">
        <v>278</v>
      </c>
      <c r="G33" s="607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3"/>
      <c r="T33" s="225"/>
    </row>
    <row r="34" spans="1:20" ht="69.75" customHeight="1">
      <c r="A34" s="19"/>
      <c r="B34" s="2"/>
      <c r="C34" s="63"/>
      <c r="D34" s="189"/>
      <c r="E34" s="190"/>
      <c r="F34" s="593" t="s">
        <v>279</v>
      </c>
      <c r="G34" s="594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5"/>
      <c r="T34" s="296"/>
    </row>
    <row r="35" spans="1:20" ht="69.75" hidden="1" customHeight="1">
      <c r="A35" s="110"/>
      <c r="B35" s="77"/>
      <c r="C35" s="399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61"/>
      <c r="T35" s="656"/>
    </row>
    <row r="36" spans="1:20" ht="69.75" hidden="1" customHeight="1">
      <c r="A36" s="276"/>
      <c r="B36" s="228"/>
      <c r="C36" s="277"/>
      <c r="D36" s="693"/>
      <c r="E36" s="718"/>
      <c r="F36" s="718"/>
      <c r="G36" s="719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85"/>
      <c r="T36" s="686"/>
    </row>
    <row r="37" spans="1:20" ht="69.75" hidden="1" customHeight="1">
      <c r="A37" s="278"/>
      <c r="B37" s="240"/>
      <c r="C37" s="279"/>
      <c r="D37" s="73"/>
      <c r="E37" s="74"/>
      <c r="F37" s="722"/>
      <c r="G37" s="723"/>
      <c r="H37" s="24"/>
      <c r="I37" s="280"/>
      <c r="J37" s="36"/>
      <c r="K37" s="130"/>
      <c r="L37" s="36"/>
      <c r="M37" s="24"/>
      <c r="N37" s="24"/>
      <c r="O37" s="36"/>
      <c r="P37" s="24"/>
      <c r="Q37" s="76"/>
      <c r="R37" s="83"/>
      <c r="S37" s="687"/>
      <c r="T37" s="688"/>
    </row>
    <row r="38" spans="1:20" ht="69.75" hidden="1" customHeight="1">
      <c r="A38" s="110"/>
      <c r="B38" s="77"/>
      <c r="C38" s="399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61"/>
      <c r="T38" s="656"/>
    </row>
    <row r="39" spans="1:20" ht="69.75" hidden="1" customHeight="1">
      <c r="A39" s="276"/>
      <c r="B39" s="228"/>
      <c r="C39" s="277"/>
      <c r="D39" s="590"/>
      <c r="E39" s="591"/>
      <c r="F39" s="591"/>
      <c r="G39" s="592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85"/>
      <c r="T39" s="686"/>
    </row>
    <row r="40" spans="1:20" ht="69.75" hidden="1" customHeight="1">
      <c r="A40" s="278"/>
      <c r="B40" s="240"/>
      <c r="C40" s="279"/>
      <c r="D40" s="189"/>
      <c r="E40" s="190"/>
      <c r="F40" s="606"/>
      <c r="G40" s="587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87"/>
      <c r="T40" s="688"/>
    </row>
    <row r="41" spans="1:20" ht="66" customHeight="1">
      <c r="A41" s="392" t="s">
        <v>31</v>
      </c>
      <c r="B41" s="393"/>
      <c r="C41" s="394" t="s">
        <v>183</v>
      </c>
      <c r="D41" s="395"/>
      <c r="E41" s="393"/>
      <c r="F41" s="393"/>
      <c r="G41" s="396"/>
      <c r="H41" s="272"/>
      <c r="I41" s="272"/>
      <c r="J41" s="397"/>
      <c r="K41" s="272"/>
      <c r="L41" s="397"/>
      <c r="M41" s="272"/>
      <c r="N41" s="452">
        <f>+N44+N47+N50+N53+N59+N62+N56+N65+N68+N74</f>
        <v>11650000</v>
      </c>
      <c r="O41" s="452">
        <f>+O44+O50+O53+O59+O62</f>
        <v>0</v>
      </c>
      <c r="P41" s="452">
        <f>+P44+P50+P53+P59+P62+P56+P65+P68+P74</f>
        <v>0</v>
      </c>
      <c r="Q41" s="452">
        <f t="shared" ref="Q41" si="0">+Q44+Q50+Q53+Q59+Q62+Q56+Q65+Q68</f>
        <v>0</v>
      </c>
      <c r="R41" s="448">
        <f>+N41+P41</f>
        <v>11650000</v>
      </c>
      <c r="S41" s="704" t="s">
        <v>115</v>
      </c>
      <c r="T41" s="705"/>
    </row>
    <row r="42" spans="1:20" ht="75.75" customHeight="1">
      <c r="A42" s="19"/>
      <c r="B42" s="2"/>
      <c r="C42" s="63"/>
      <c r="D42" s="632" t="s">
        <v>121</v>
      </c>
      <c r="E42" s="633"/>
      <c r="F42" s="633"/>
      <c r="G42" s="634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602"/>
      <c r="T42" s="603"/>
    </row>
    <row r="43" spans="1:20" ht="35.25" customHeight="1">
      <c r="A43" s="20"/>
      <c r="B43" s="5"/>
      <c r="C43" s="64"/>
      <c r="D43" s="15"/>
      <c r="E43" s="16"/>
      <c r="F43" s="556" t="s">
        <v>122</v>
      </c>
      <c r="G43" s="557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604"/>
      <c r="T43" s="605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2000000</v>
      </c>
      <c r="O44" s="77"/>
      <c r="P44" s="78"/>
      <c r="Q44" s="77"/>
      <c r="R44" s="114">
        <f>+N44+P44</f>
        <v>2000000</v>
      </c>
      <c r="S44" s="540" t="s">
        <v>115</v>
      </c>
      <c r="T44" s="541"/>
    </row>
    <row r="45" spans="1:20" ht="42" customHeight="1">
      <c r="A45" s="21"/>
      <c r="B45" s="1"/>
      <c r="C45" s="65"/>
      <c r="D45" s="693" t="s">
        <v>17</v>
      </c>
      <c r="E45" s="694"/>
      <c r="F45" s="694"/>
      <c r="G45" s="732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602"/>
      <c r="T45" s="603"/>
    </row>
    <row r="46" spans="1:20" ht="70.5" customHeight="1">
      <c r="A46" s="20"/>
      <c r="B46" s="5"/>
      <c r="C46" s="64"/>
      <c r="D46" s="44"/>
      <c r="E46" s="45"/>
      <c r="F46" s="599" t="s">
        <v>160</v>
      </c>
      <c r="G46" s="600"/>
      <c r="H46" s="90">
        <v>8</v>
      </c>
      <c r="I46" s="90">
        <v>12</v>
      </c>
      <c r="J46" s="91"/>
      <c r="K46" s="90">
        <v>12</v>
      </c>
      <c r="L46" s="91"/>
      <c r="M46" s="90">
        <v>12</v>
      </c>
      <c r="N46" s="6"/>
      <c r="O46" s="5"/>
      <c r="P46" s="6"/>
      <c r="Q46" s="5"/>
      <c r="R46" s="50"/>
      <c r="S46" s="604"/>
      <c r="T46" s="605"/>
    </row>
    <row r="47" spans="1:20" ht="70.5" hidden="1" customHeight="1">
      <c r="A47" s="110" t="s">
        <v>260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/>
      <c r="O47" s="77"/>
      <c r="P47" s="78"/>
      <c r="Q47" s="77"/>
      <c r="R47" s="114">
        <f>+N47+P47</f>
        <v>0</v>
      </c>
      <c r="S47" s="540" t="s">
        <v>115</v>
      </c>
      <c r="T47" s="541"/>
    </row>
    <row r="48" spans="1:20" ht="70.5" hidden="1" customHeight="1">
      <c r="A48" s="21"/>
      <c r="B48" s="1"/>
      <c r="C48" s="65"/>
      <c r="D48" s="590" t="s">
        <v>261</v>
      </c>
      <c r="E48" s="699"/>
      <c r="F48" s="699"/>
      <c r="G48" s="700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602"/>
      <c r="T48" s="603"/>
    </row>
    <row r="49" spans="1:21" ht="70.5" hidden="1" customHeight="1">
      <c r="A49" s="20"/>
      <c r="B49" s="5"/>
      <c r="C49" s="64"/>
      <c r="D49" s="236"/>
      <c r="E49" s="241"/>
      <c r="F49" s="545" t="s">
        <v>262</v>
      </c>
      <c r="G49" s="546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604"/>
      <c r="T49" s="605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8850000</v>
      </c>
      <c r="O50" s="77"/>
      <c r="P50" s="78"/>
      <c r="Q50" s="77"/>
      <c r="R50" s="114">
        <f>+N50+P50</f>
        <v>8850000</v>
      </c>
      <c r="S50" s="540" t="s">
        <v>85</v>
      </c>
      <c r="T50" s="541"/>
    </row>
    <row r="51" spans="1:21" ht="33" customHeight="1">
      <c r="A51" s="21"/>
      <c r="B51" s="1"/>
      <c r="C51" s="65"/>
      <c r="D51" s="549" t="s">
        <v>161</v>
      </c>
      <c r="E51" s="550"/>
      <c r="F51" s="550"/>
      <c r="G51" s="551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602"/>
      <c r="T51" s="603"/>
    </row>
    <row r="52" spans="1:21" ht="41.25" customHeight="1">
      <c r="A52" s="20"/>
      <c r="B52" s="5"/>
      <c r="C52" s="64"/>
      <c r="D52" s="15"/>
      <c r="E52" s="16"/>
      <c r="F52" s="556" t="s">
        <v>16</v>
      </c>
      <c r="G52" s="557"/>
      <c r="H52" s="6">
        <v>500</v>
      </c>
      <c r="I52" s="6">
        <v>500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604"/>
      <c r="T52" s="605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300000</v>
      </c>
      <c r="O53" s="77"/>
      <c r="P53" s="78"/>
      <c r="Q53" s="77"/>
      <c r="R53" s="114">
        <f>+N53+P53</f>
        <v>300000</v>
      </c>
      <c r="S53" s="540" t="s">
        <v>115</v>
      </c>
      <c r="T53" s="541"/>
    </row>
    <row r="54" spans="1:21" ht="24.75" customHeight="1">
      <c r="A54" s="21"/>
      <c r="B54" s="1"/>
      <c r="C54" s="65"/>
      <c r="D54" s="549" t="s">
        <v>139</v>
      </c>
      <c r="E54" s="550"/>
      <c r="F54" s="550"/>
      <c r="G54" s="551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602"/>
      <c r="T54" s="603"/>
    </row>
    <row r="55" spans="1:21" ht="26.25" customHeight="1">
      <c r="A55" s="20"/>
      <c r="B55" s="5"/>
      <c r="C55" s="64"/>
      <c r="D55" s="15"/>
      <c r="E55" s="16"/>
      <c r="F55" s="556" t="s">
        <v>140</v>
      </c>
      <c r="G55" s="595"/>
      <c r="H55" s="6">
        <v>0</v>
      </c>
      <c r="I55" s="6">
        <v>0.1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50"/>
      <c r="S55" s="604"/>
      <c r="T55" s="605"/>
    </row>
    <row r="56" spans="1:21" ht="74.25" hidden="1" customHeight="1">
      <c r="A56" s="110"/>
      <c r="B56" s="77"/>
      <c r="C56" s="399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61"/>
      <c r="T56" s="656"/>
    </row>
    <row r="57" spans="1:21" ht="48" hidden="1" customHeight="1">
      <c r="A57" s="99"/>
      <c r="B57" s="43"/>
      <c r="C57" s="100"/>
      <c r="D57" s="729"/>
      <c r="E57" s="740"/>
      <c r="F57" s="740"/>
      <c r="G57" s="741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85"/>
      <c r="T57" s="686"/>
    </row>
    <row r="58" spans="1:21" s="88" customFormat="1" ht="79.5" hidden="1" customHeight="1">
      <c r="A58" s="46"/>
      <c r="B58" s="36"/>
      <c r="C58" s="68"/>
      <c r="D58" s="44"/>
      <c r="E58" s="45"/>
      <c r="F58" s="599"/>
      <c r="G58" s="600"/>
      <c r="H58" s="24"/>
      <c r="I58" s="130" t="s">
        <v>155</v>
      </c>
      <c r="J58" s="36"/>
      <c r="K58" s="130"/>
      <c r="L58" s="36"/>
      <c r="M58" s="24"/>
      <c r="N58" s="24"/>
      <c r="O58" s="36"/>
      <c r="P58" s="24"/>
      <c r="Q58" s="76"/>
      <c r="R58" s="83"/>
      <c r="S58" s="742"/>
      <c r="T58" s="743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91"/>
      <c r="T59" s="692"/>
    </row>
    <row r="60" spans="1:21" ht="55.5" hidden="1" customHeight="1">
      <c r="A60" s="99"/>
      <c r="B60" s="43"/>
      <c r="C60" s="100"/>
      <c r="D60" s="757"/>
      <c r="E60" s="758"/>
      <c r="F60" s="758"/>
      <c r="G60" s="759"/>
      <c r="H60" s="243"/>
      <c r="I60" s="243"/>
      <c r="J60" s="5"/>
      <c r="K60" s="33"/>
      <c r="L60" s="5"/>
      <c r="M60" s="33"/>
      <c r="N60" s="6"/>
      <c r="O60" s="5"/>
      <c r="P60" s="6"/>
      <c r="Q60" s="5"/>
      <c r="R60" s="50"/>
      <c r="S60" s="616"/>
      <c r="T60" s="680"/>
      <c r="U60" s="79"/>
    </row>
    <row r="61" spans="1:21" ht="44.25" hidden="1" customHeight="1" thickBot="1">
      <c r="A61" s="46"/>
      <c r="B61" s="36"/>
      <c r="C61" s="68"/>
      <c r="D61" s="244"/>
      <c r="E61" s="245"/>
      <c r="F61" s="734"/>
      <c r="G61" s="735"/>
      <c r="H61" s="246"/>
      <c r="I61" s="247"/>
      <c r="J61" s="91"/>
      <c r="K61" s="90"/>
      <c r="L61" s="91"/>
      <c r="M61" s="90"/>
      <c r="N61" s="24"/>
      <c r="O61" s="36"/>
      <c r="P61" s="24"/>
      <c r="Q61" s="36"/>
      <c r="R61" s="53"/>
      <c r="S61" s="616"/>
      <c r="T61" s="680"/>
    </row>
    <row r="62" spans="1:21" ht="49.5" customHeight="1">
      <c r="A62" s="318" t="s">
        <v>90</v>
      </c>
      <c r="B62" s="299"/>
      <c r="C62" s="319" t="s">
        <v>91</v>
      </c>
      <c r="D62" s="308"/>
      <c r="E62" s="309"/>
      <c r="F62" s="320"/>
      <c r="G62" s="321"/>
      <c r="H62" s="298"/>
      <c r="I62" s="298"/>
      <c r="J62" s="299"/>
      <c r="K62" s="298"/>
      <c r="L62" s="299"/>
      <c r="M62" s="298"/>
      <c r="N62" s="298">
        <v>500000</v>
      </c>
      <c r="O62" s="299"/>
      <c r="P62" s="298"/>
      <c r="Q62" s="299"/>
      <c r="R62" s="400">
        <f>+N62+P62</f>
        <v>500000</v>
      </c>
      <c r="S62" s="540" t="s">
        <v>115</v>
      </c>
      <c r="T62" s="541"/>
    </row>
    <row r="63" spans="1:21" ht="38.25" customHeight="1">
      <c r="A63" s="325"/>
      <c r="B63" s="302"/>
      <c r="C63" s="156"/>
      <c r="D63" s="549" t="s">
        <v>92</v>
      </c>
      <c r="E63" s="577"/>
      <c r="F63" s="577"/>
      <c r="G63" s="578"/>
      <c r="H63" s="12"/>
      <c r="I63" s="13"/>
      <c r="J63" s="302"/>
      <c r="K63" s="12"/>
      <c r="L63" s="302"/>
      <c r="M63" s="12"/>
      <c r="N63" s="13"/>
      <c r="O63" s="302"/>
      <c r="P63" s="12"/>
      <c r="Q63" s="302"/>
      <c r="R63" s="12"/>
      <c r="S63" s="284"/>
      <c r="T63" s="225"/>
    </row>
    <row r="64" spans="1:21" ht="52.5" customHeight="1">
      <c r="A64" s="326"/>
      <c r="B64" s="16"/>
      <c r="C64" s="119"/>
      <c r="D64" s="15"/>
      <c r="E64" s="16"/>
      <c r="F64" s="651" t="s">
        <v>123</v>
      </c>
      <c r="G64" s="652"/>
      <c r="H64" s="172">
        <v>20</v>
      </c>
      <c r="I64" s="6">
        <v>15</v>
      </c>
      <c r="J64" s="16"/>
      <c r="K64" s="172">
        <v>15</v>
      </c>
      <c r="L64" s="16"/>
      <c r="M64" s="172">
        <v>15</v>
      </c>
      <c r="N64" s="6"/>
      <c r="O64" s="16"/>
      <c r="P64" s="172"/>
      <c r="Q64" s="16"/>
      <c r="R64" s="172"/>
      <c r="S64" s="284"/>
      <c r="T64" s="225"/>
    </row>
    <row r="65" spans="1:20" ht="52.5" hidden="1" customHeight="1" thickBot="1">
      <c r="A65" s="322"/>
      <c r="B65" s="54"/>
      <c r="C65" s="60"/>
      <c r="D65" s="55"/>
      <c r="E65" s="56"/>
      <c r="F65" s="323"/>
      <c r="G65" s="324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7">
        <f>+N65+P65</f>
        <v>0</v>
      </c>
      <c r="S65" s="691" t="s">
        <v>184</v>
      </c>
      <c r="T65" s="692"/>
    </row>
    <row r="66" spans="1:20" ht="52.5" hidden="1" customHeight="1" thickBot="1">
      <c r="A66" s="26"/>
      <c r="B66" s="5"/>
      <c r="C66" s="64"/>
      <c r="D66" s="707"/>
      <c r="E66" s="708"/>
      <c r="F66" s="708"/>
      <c r="G66" s="709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 thickBot="1">
      <c r="A67" s="330"/>
      <c r="B67" s="5"/>
      <c r="C67" s="64"/>
      <c r="D67" s="15"/>
      <c r="E67" s="16"/>
      <c r="F67" s="710"/>
      <c r="G67" s="711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6"/>
      <c r="T67" s="285"/>
    </row>
    <row r="68" spans="1:20" ht="52.5" hidden="1" customHeight="1">
      <c r="A68" s="332"/>
      <c r="B68" s="329"/>
      <c r="C68" s="307"/>
      <c r="D68" s="116"/>
      <c r="E68" s="117"/>
      <c r="F68" s="166"/>
      <c r="G68" s="167"/>
      <c r="H68" s="298"/>
      <c r="I68" s="298"/>
      <c r="J68" s="299"/>
      <c r="K68" s="298"/>
      <c r="L68" s="299"/>
      <c r="M68" s="298"/>
      <c r="N68" s="298"/>
      <c r="O68" s="299"/>
      <c r="P68" s="298"/>
      <c r="Q68" s="299"/>
      <c r="R68" s="400"/>
      <c r="S68" s="540"/>
      <c r="T68" s="541"/>
    </row>
    <row r="69" spans="1:20" ht="52.5" hidden="1" customHeight="1">
      <c r="A69" s="291"/>
      <c r="B69" s="16"/>
      <c r="C69" s="156"/>
      <c r="D69" s="542"/>
      <c r="E69" s="543"/>
      <c r="F69" s="543"/>
      <c r="G69" s="543"/>
      <c r="H69" s="13"/>
      <c r="I69" s="13"/>
      <c r="J69" s="302"/>
      <c r="K69" s="13"/>
      <c r="L69" s="302"/>
      <c r="M69" s="13"/>
      <c r="N69" s="13"/>
      <c r="O69" s="302"/>
      <c r="P69" s="13"/>
      <c r="Q69" s="302"/>
      <c r="R69" s="300"/>
      <c r="S69" s="286"/>
      <c r="T69" s="225"/>
    </row>
    <row r="70" spans="1:20" ht="52.5" hidden="1" customHeight="1">
      <c r="A70" s="291"/>
      <c r="B70" s="160"/>
      <c r="C70" s="119"/>
      <c r="D70" s="236"/>
      <c r="E70" s="241"/>
      <c r="F70" s="545"/>
      <c r="G70" s="733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4"/>
      <c r="S70" s="295"/>
      <c r="T70" s="296"/>
    </row>
    <row r="71" spans="1:20" ht="172.5" hidden="1" customHeight="1" thickBot="1">
      <c r="A71" s="322"/>
      <c r="B71" s="54"/>
      <c r="C71" s="60"/>
      <c r="D71" s="55"/>
      <c r="E71" s="56"/>
      <c r="F71" s="323"/>
      <c r="G71" s="324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7"/>
      <c r="S71" s="691"/>
      <c r="T71" s="692"/>
    </row>
    <row r="72" spans="1:20" ht="96" hidden="1" customHeight="1" thickBot="1">
      <c r="A72" s="26"/>
      <c r="B72" s="5"/>
      <c r="C72" s="64"/>
      <c r="D72" s="695"/>
      <c r="E72" s="696"/>
      <c r="F72" s="696"/>
      <c r="G72" s="697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1"/>
      <c r="T72" s="262"/>
    </row>
    <row r="73" spans="1:20" ht="52.5" hidden="1" customHeight="1" thickBot="1">
      <c r="A73" s="26"/>
      <c r="B73" s="5"/>
      <c r="C73" s="64"/>
      <c r="D73" s="168"/>
      <c r="E73" s="169"/>
      <c r="F73" s="736"/>
      <c r="G73" s="737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6"/>
      <c r="T73" s="285"/>
    </row>
    <row r="74" spans="1:20" ht="168" hidden="1" customHeight="1">
      <c r="A74" s="306"/>
      <c r="B74" s="54"/>
      <c r="C74" s="274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61"/>
      <c r="T74" s="656"/>
    </row>
    <row r="75" spans="1:20" ht="73.5" hidden="1" customHeight="1">
      <c r="A75" s="292"/>
      <c r="B75" s="16"/>
      <c r="C75" s="138"/>
      <c r="D75" s="585"/>
      <c r="E75" s="586"/>
      <c r="F75" s="586"/>
      <c r="G75" s="587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4"/>
      <c r="T75" s="225"/>
    </row>
    <row r="76" spans="1:20" ht="52.5" hidden="1" customHeight="1">
      <c r="A76" s="333"/>
      <c r="B76" s="16"/>
      <c r="C76" s="328"/>
      <c r="D76" s="236"/>
      <c r="E76" s="241"/>
      <c r="F76" s="545"/>
      <c r="G76" s="546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5"/>
      <c r="T76" s="296"/>
    </row>
    <row r="77" spans="1:20" ht="64.5" customHeight="1">
      <c r="A77" s="401" t="s">
        <v>32</v>
      </c>
      <c r="B77" s="397"/>
      <c r="C77" s="402" t="s">
        <v>3</v>
      </c>
      <c r="D77" s="403"/>
      <c r="E77" s="404"/>
      <c r="F77" s="404"/>
      <c r="G77" s="405"/>
      <c r="H77" s="221"/>
      <c r="I77" s="406"/>
      <c r="J77" s="407"/>
      <c r="K77" s="221"/>
      <c r="L77" s="407"/>
      <c r="M77" s="221"/>
      <c r="N77" s="448">
        <f>+N81+N84+N87</f>
        <v>250000</v>
      </c>
      <c r="O77" s="448" t="e">
        <f>+#REF!+O81+#REF!</f>
        <v>#REF!</v>
      </c>
      <c r="P77" s="448">
        <f>+P81+P84+P87</f>
        <v>0</v>
      </c>
      <c r="Q77" s="448" t="e">
        <f>+#REF!+Q81+#REF!</f>
        <v>#REF!</v>
      </c>
      <c r="R77" s="448">
        <f>+N77+P77</f>
        <v>250000</v>
      </c>
      <c r="S77" s="704" t="s">
        <v>115</v>
      </c>
      <c r="T77" s="705"/>
    </row>
    <row r="78" spans="1:20" ht="63" customHeight="1">
      <c r="A78" s="21"/>
      <c r="B78" s="1"/>
      <c r="C78" s="65"/>
      <c r="D78" s="590" t="s">
        <v>80</v>
      </c>
      <c r="E78" s="699"/>
      <c r="F78" s="699"/>
      <c r="G78" s="700"/>
      <c r="H78" s="223"/>
      <c r="I78" s="301"/>
      <c r="J78" s="334"/>
      <c r="K78" s="223"/>
      <c r="L78" s="228"/>
      <c r="M78" s="223"/>
      <c r="N78" s="13"/>
      <c r="O78" s="1"/>
      <c r="P78" s="13"/>
      <c r="Q78" s="1"/>
      <c r="R78" s="52"/>
      <c r="S78" s="616"/>
      <c r="T78" s="680"/>
    </row>
    <row r="79" spans="1:20" ht="63" customHeight="1">
      <c r="A79" s="19"/>
      <c r="B79" s="2"/>
      <c r="C79" s="63"/>
      <c r="D79" s="268"/>
      <c r="E79" s="269"/>
      <c r="F79" s="545" t="s">
        <v>33</v>
      </c>
      <c r="G79" s="546"/>
      <c r="H79" s="270" t="s">
        <v>255</v>
      </c>
      <c r="I79" s="275" t="s">
        <v>269</v>
      </c>
      <c r="J79" s="271" t="s">
        <v>256</v>
      </c>
      <c r="K79" s="275" t="s">
        <v>269</v>
      </c>
      <c r="L79" s="275" t="s">
        <v>270</v>
      </c>
      <c r="M79" s="275" t="s">
        <v>270</v>
      </c>
      <c r="N79" s="14"/>
      <c r="O79" s="2"/>
      <c r="P79" s="14"/>
      <c r="Q79" s="2"/>
      <c r="R79" s="49"/>
      <c r="S79" s="616"/>
      <c r="T79" s="680"/>
    </row>
    <row r="80" spans="1:20" ht="90.75" hidden="1" customHeight="1" thickBot="1">
      <c r="A80" s="20"/>
      <c r="B80" s="5"/>
      <c r="C80" s="64"/>
      <c r="D80" s="236"/>
      <c r="E80" s="241"/>
      <c r="F80" s="545"/>
      <c r="G80" s="546"/>
      <c r="H80" s="270"/>
      <c r="I80" s="270"/>
      <c r="J80" s="270"/>
      <c r="K80" s="270"/>
      <c r="L80" s="240"/>
      <c r="M80" s="270"/>
      <c r="N80" s="6"/>
      <c r="O80" s="5"/>
      <c r="P80" s="6"/>
      <c r="Q80" s="5"/>
      <c r="R80" s="50"/>
      <c r="S80" s="616"/>
      <c r="T80" s="680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250000</v>
      </c>
      <c r="O81" s="77"/>
      <c r="P81" s="78"/>
      <c r="Q81" s="77"/>
      <c r="R81" s="114">
        <f>+N81+P81</f>
        <v>250000</v>
      </c>
      <c r="S81" s="540" t="s">
        <v>138</v>
      </c>
      <c r="T81" s="541"/>
    </row>
    <row r="82" spans="1:20" ht="49.5" customHeight="1">
      <c r="A82" s="21"/>
      <c r="B82" s="1"/>
      <c r="C82" s="65"/>
      <c r="D82" s="590" t="s">
        <v>124</v>
      </c>
      <c r="E82" s="699"/>
      <c r="F82" s="699"/>
      <c r="G82" s="700"/>
      <c r="H82" s="223"/>
      <c r="I82" s="223"/>
      <c r="J82" s="228"/>
      <c r="K82" s="223"/>
      <c r="L82" s="228"/>
      <c r="M82" s="223"/>
      <c r="N82" s="13"/>
      <c r="O82" s="1"/>
      <c r="P82" s="13"/>
      <c r="Q82" s="1"/>
      <c r="R82" s="52"/>
      <c r="S82" s="616"/>
      <c r="T82" s="680"/>
    </row>
    <row r="83" spans="1:20" s="88" customFormat="1" ht="45" customHeight="1">
      <c r="A83" s="46"/>
      <c r="B83" s="36"/>
      <c r="C83" s="68"/>
      <c r="D83" s="236"/>
      <c r="E83" s="241"/>
      <c r="F83" s="545" t="s">
        <v>403</v>
      </c>
      <c r="G83" s="546"/>
      <c r="H83" s="270">
        <v>0</v>
      </c>
      <c r="I83" s="270">
        <v>5</v>
      </c>
      <c r="J83" s="270" t="s">
        <v>34</v>
      </c>
      <c r="K83" s="271">
        <v>10</v>
      </c>
      <c r="L83" s="240"/>
      <c r="M83" s="271">
        <v>15</v>
      </c>
      <c r="N83" s="24"/>
      <c r="O83" s="36"/>
      <c r="P83" s="24"/>
      <c r="Q83" s="36"/>
      <c r="R83" s="53"/>
      <c r="S83" s="616"/>
      <c r="T83" s="680"/>
    </row>
    <row r="84" spans="1:20" s="88" customFormat="1" ht="112.5" hidden="1" customHeight="1">
      <c r="A84" s="110" t="s">
        <v>178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40" t="s">
        <v>138</v>
      </c>
      <c r="T84" s="541"/>
    </row>
    <row r="85" spans="1:20" s="88" customFormat="1" ht="79.5" hidden="1" customHeight="1">
      <c r="A85" s="21"/>
      <c r="B85" s="1"/>
      <c r="C85" s="65"/>
      <c r="D85" s="549" t="s">
        <v>318</v>
      </c>
      <c r="E85" s="550"/>
      <c r="F85" s="550"/>
      <c r="G85" s="551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602"/>
      <c r="T85" s="603"/>
    </row>
    <row r="86" spans="1:20" s="88" customFormat="1" ht="45" hidden="1" customHeight="1">
      <c r="A86" s="46"/>
      <c r="B86" s="36"/>
      <c r="C86" s="68"/>
      <c r="D86" s="44"/>
      <c r="E86" s="45"/>
      <c r="F86" s="599" t="s">
        <v>319</v>
      </c>
      <c r="G86" s="600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604"/>
      <c r="T86" s="605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16"/>
      <c r="T87" s="717"/>
    </row>
    <row r="88" spans="1:20" s="88" customFormat="1" ht="50.25" hidden="1" customHeight="1">
      <c r="A88" s="99"/>
      <c r="B88" s="43"/>
      <c r="C88" s="100"/>
      <c r="D88" s="729"/>
      <c r="E88" s="730"/>
      <c r="F88" s="730"/>
      <c r="G88" s="731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81"/>
      <c r="T88" s="682"/>
    </row>
    <row r="89" spans="1:20" s="88" customFormat="1" ht="90.75" hidden="1" customHeight="1" thickBot="1">
      <c r="A89" s="46"/>
      <c r="B89" s="36"/>
      <c r="C89" s="68"/>
      <c r="D89" s="44"/>
      <c r="E89" s="45"/>
      <c r="F89" s="599"/>
      <c r="G89" s="703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87"/>
      <c r="T89" s="706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8">
        <f>+N93+N96</f>
        <v>6147000</v>
      </c>
      <c r="O90" s="11">
        <f>+O93+O96</f>
        <v>0</v>
      </c>
      <c r="P90" s="103">
        <f>+P93+P96</f>
        <v>0</v>
      </c>
      <c r="Q90" s="103">
        <f>+Q93+Q96</f>
        <v>0</v>
      </c>
      <c r="R90" s="498">
        <f>+R93+R96</f>
        <v>6147000</v>
      </c>
      <c r="S90" s="660" t="s">
        <v>223</v>
      </c>
      <c r="T90" s="661"/>
    </row>
    <row r="91" spans="1:20" ht="51" customHeight="1">
      <c r="A91" s="21"/>
      <c r="B91" s="1"/>
      <c r="C91" s="65"/>
      <c r="D91" s="549" t="s">
        <v>230</v>
      </c>
      <c r="E91" s="550"/>
      <c r="F91" s="550"/>
      <c r="G91" s="551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602"/>
      <c r="T91" s="603"/>
    </row>
    <row r="92" spans="1:20" ht="27" customHeight="1">
      <c r="A92" s="20"/>
      <c r="B92" s="5"/>
      <c r="C92" s="64"/>
      <c r="D92" s="15"/>
      <c r="E92" s="16"/>
      <c r="F92" s="556" t="s">
        <v>231</v>
      </c>
      <c r="G92" s="557"/>
      <c r="H92" s="521">
        <v>0.9</v>
      </c>
      <c r="I92" s="521">
        <v>0.95</v>
      </c>
      <c r="J92" s="95"/>
      <c r="K92" s="521">
        <v>0.95</v>
      </c>
      <c r="L92" s="95"/>
      <c r="M92" s="521">
        <v>0.95</v>
      </c>
      <c r="N92" s="6"/>
      <c r="O92" s="5"/>
      <c r="P92" s="6"/>
      <c r="Q92" s="5"/>
      <c r="R92" s="50"/>
      <c r="S92" s="604"/>
      <c r="T92" s="605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4887000</v>
      </c>
      <c r="O93" s="27"/>
      <c r="P93" s="32"/>
      <c r="Q93" s="27"/>
      <c r="R93" s="51">
        <f>+N93+P93</f>
        <v>4887000</v>
      </c>
      <c r="S93" s="618" t="s">
        <v>223</v>
      </c>
      <c r="T93" s="619"/>
    </row>
    <row r="94" spans="1:20" ht="33" customHeight="1">
      <c r="A94" s="21"/>
      <c r="B94" s="1"/>
      <c r="C94" s="65"/>
      <c r="D94" s="549" t="s">
        <v>125</v>
      </c>
      <c r="E94" s="550"/>
      <c r="F94" s="550"/>
      <c r="G94" s="551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602"/>
      <c r="T94" s="603"/>
    </row>
    <row r="95" spans="1:20" ht="80.25" customHeight="1">
      <c r="A95" s="20"/>
      <c r="B95" s="5"/>
      <c r="C95" s="64"/>
      <c r="D95" s="15"/>
      <c r="E95" s="16"/>
      <c r="F95" s="556" t="s">
        <v>162</v>
      </c>
      <c r="G95" s="557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604"/>
      <c r="T95" s="605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1260000</v>
      </c>
      <c r="O96" s="27"/>
      <c r="P96" s="32"/>
      <c r="Q96" s="27"/>
      <c r="R96" s="51">
        <f>+N96+P96</f>
        <v>1260000</v>
      </c>
      <c r="S96" s="618" t="s">
        <v>223</v>
      </c>
      <c r="T96" s="619"/>
    </row>
    <row r="97" spans="1:20" ht="52.5" customHeight="1">
      <c r="A97" s="21"/>
      <c r="B97" s="1"/>
      <c r="C97" s="65"/>
      <c r="D97" s="549" t="s">
        <v>82</v>
      </c>
      <c r="E97" s="550"/>
      <c r="F97" s="550"/>
      <c r="G97" s="551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602"/>
      <c r="T97" s="603"/>
    </row>
    <row r="98" spans="1:20" ht="51.75" customHeight="1">
      <c r="A98" s="20"/>
      <c r="B98" s="5"/>
      <c r="C98" s="64"/>
      <c r="D98" s="15"/>
      <c r="E98" s="16"/>
      <c r="F98" s="556" t="s">
        <v>37</v>
      </c>
      <c r="G98" s="595"/>
      <c r="H98" s="94">
        <v>10</v>
      </c>
      <c r="I98" s="94">
        <v>12</v>
      </c>
      <c r="J98" s="95"/>
      <c r="K98" s="94">
        <v>12</v>
      </c>
      <c r="L98" s="95"/>
      <c r="M98" s="94">
        <v>12</v>
      </c>
      <c r="N98" s="6"/>
      <c r="O98" s="5"/>
      <c r="P98" s="6"/>
      <c r="Q98" s="5"/>
      <c r="R98" s="50"/>
      <c r="S98" s="604"/>
      <c r="T98" s="605"/>
    </row>
    <row r="99" spans="1:20" ht="51.75" hidden="1" customHeight="1" thickBot="1">
      <c r="A99" s="110" t="s">
        <v>232</v>
      </c>
      <c r="B99" s="54"/>
      <c r="C99" s="60" t="s">
        <v>183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91" t="s">
        <v>184</v>
      </c>
      <c r="T99" s="692"/>
    </row>
    <row r="100" spans="1:20" ht="51.75" hidden="1" customHeight="1" thickBot="1">
      <c r="A100" s="185"/>
      <c r="B100" s="5"/>
      <c r="C100" s="64"/>
      <c r="D100" s="695" t="s">
        <v>233</v>
      </c>
      <c r="E100" s="696"/>
      <c r="F100" s="696"/>
      <c r="G100" s="697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1"/>
      <c r="T100" s="262"/>
    </row>
    <row r="101" spans="1:20" ht="51.75" hidden="1" customHeight="1" thickBot="1">
      <c r="A101" s="185"/>
      <c r="B101" s="5"/>
      <c r="C101" s="64"/>
      <c r="D101" s="168"/>
      <c r="E101" s="169"/>
      <c r="F101" s="736" t="s">
        <v>234</v>
      </c>
      <c r="G101" s="737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1"/>
      <c r="T101" s="262"/>
    </row>
    <row r="102" spans="1:20" ht="66" hidden="1" customHeight="1" thickBot="1">
      <c r="A102" s="110" t="s">
        <v>235</v>
      </c>
      <c r="B102" s="54"/>
      <c r="C102" s="60" t="s">
        <v>183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60" t="s">
        <v>184</v>
      </c>
      <c r="T102" s="761"/>
    </row>
    <row r="103" spans="1:20" ht="51.75" hidden="1" customHeight="1" thickBot="1">
      <c r="A103" s="185"/>
      <c r="B103" s="5"/>
      <c r="C103" s="64"/>
      <c r="D103" s="695" t="s">
        <v>248</v>
      </c>
      <c r="E103" s="696"/>
      <c r="F103" s="696"/>
      <c r="G103" s="697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1"/>
      <c r="T103" s="262"/>
    </row>
    <row r="104" spans="1:20" ht="51.75" hidden="1" customHeight="1" thickBot="1">
      <c r="A104" s="185"/>
      <c r="B104" s="5"/>
      <c r="C104" s="64"/>
      <c r="D104" s="168"/>
      <c r="E104" s="169"/>
      <c r="F104" s="545" t="s">
        <v>249</v>
      </c>
      <c r="G104" s="546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1"/>
      <c r="T104" s="262"/>
    </row>
    <row r="105" spans="1:20" ht="51.75" hidden="1" customHeight="1" thickBot="1">
      <c r="A105" s="110" t="s">
        <v>236</v>
      </c>
      <c r="B105" s="54"/>
      <c r="C105" s="60" t="s">
        <v>183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1"/>
      <c r="T105" s="262"/>
    </row>
    <row r="106" spans="1:20" ht="51.75" hidden="1" customHeight="1" thickBot="1">
      <c r="A106" s="26"/>
      <c r="B106" s="5"/>
      <c r="C106" s="64"/>
      <c r="D106" s="695" t="s">
        <v>237</v>
      </c>
      <c r="E106" s="696"/>
      <c r="F106" s="696"/>
      <c r="G106" s="697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1"/>
      <c r="T106" s="262"/>
    </row>
    <row r="107" spans="1:20" ht="51.75" hidden="1" customHeight="1" thickBot="1">
      <c r="A107" s="26"/>
      <c r="B107" s="5"/>
      <c r="C107" s="64"/>
      <c r="D107" s="168"/>
      <c r="E107" s="169"/>
      <c r="F107" s="545" t="s">
        <v>238</v>
      </c>
      <c r="G107" s="546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1"/>
      <c r="T107" s="262"/>
    </row>
    <row r="108" spans="1:20" ht="51.75" hidden="1" customHeight="1" thickBot="1">
      <c r="A108" s="110" t="s">
        <v>241</v>
      </c>
      <c r="B108" s="54"/>
      <c r="C108" s="60" t="s">
        <v>183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1"/>
      <c r="T108" s="262"/>
    </row>
    <row r="109" spans="1:20" ht="51.75" hidden="1" customHeight="1" thickBot="1">
      <c r="A109" s="26"/>
      <c r="B109" s="5"/>
      <c r="C109" s="64"/>
      <c r="D109" s="695" t="s">
        <v>239</v>
      </c>
      <c r="E109" s="696"/>
      <c r="F109" s="696"/>
      <c r="G109" s="697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1"/>
      <c r="T109" s="262"/>
    </row>
    <row r="110" spans="1:20" ht="51.75" hidden="1" customHeight="1" thickBot="1">
      <c r="A110" s="26"/>
      <c r="B110" s="5"/>
      <c r="C110" s="64"/>
      <c r="D110" s="168"/>
      <c r="E110" s="169"/>
      <c r="F110" s="545" t="s">
        <v>240</v>
      </c>
      <c r="G110" s="546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6"/>
      <c r="T110" s="285"/>
    </row>
    <row r="111" spans="1:20" ht="50.25" customHeight="1">
      <c r="A111" s="409" t="s">
        <v>38</v>
      </c>
      <c r="B111" s="397"/>
      <c r="C111" s="410" t="s">
        <v>5</v>
      </c>
      <c r="D111" s="395"/>
      <c r="E111" s="393"/>
      <c r="F111" s="393"/>
      <c r="G111" s="396"/>
      <c r="H111" s="272"/>
      <c r="I111" s="272"/>
      <c r="J111" s="397"/>
      <c r="K111" s="272"/>
      <c r="L111" s="397"/>
      <c r="M111" s="272"/>
      <c r="N111" s="452">
        <f>+N114+N117+N120+N124</f>
        <v>500000</v>
      </c>
      <c r="O111" s="452">
        <f>+O114+O117</f>
        <v>0</v>
      </c>
      <c r="P111" s="452">
        <f>+P114+P117+P120</f>
        <v>0</v>
      </c>
      <c r="Q111" s="452">
        <f>+Q114+Q117</f>
        <v>0</v>
      </c>
      <c r="R111" s="448">
        <f>+N111+P111</f>
        <v>500000</v>
      </c>
      <c r="S111" s="704" t="s">
        <v>115</v>
      </c>
      <c r="T111" s="705"/>
    </row>
    <row r="112" spans="1:20" ht="45" customHeight="1">
      <c r="A112" s="21"/>
      <c r="B112" s="1"/>
      <c r="C112" s="65"/>
      <c r="D112" s="590" t="s">
        <v>94</v>
      </c>
      <c r="E112" s="699"/>
      <c r="F112" s="699"/>
      <c r="G112" s="700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602"/>
      <c r="T112" s="603"/>
    </row>
    <row r="113" spans="1:20" ht="74.25" customHeight="1">
      <c r="A113" s="20"/>
      <c r="B113" s="5"/>
      <c r="C113" s="64"/>
      <c r="D113" s="236"/>
      <c r="E113" s="241"/>
      <c r="F113" s="545" t="s">
        <v>126</v>
      </c>
      <c r="G113" s="546"/>
      <c r="H113" s="90" t="s">
        <v>284</v>
      </c>
      <c r="I113" s="90" t="s">
        <v>285</v>
      </c>
      <c r="J113" s="91" t="s">
        <v>127</v>
      </c>
      <c r="K113" s="90" t="s">
        <v>285</v>
      </c>
      <c r="L113" s="90" t="s">
        <v>128</v>
      </c>
      <c r="M113" s="96" t="s">
        <v>286</v>
      </c>
      <c r="N113" s="6"/>
      <c r="O113" s="5"/>
      <c r="P113" s="6"/>
      <c r="Q113" s="5"/>
      <c r="R113" s="50"/>
      <c r="S113" s="604"/>
      <c r="T113" s="605"/>
    </row>
    <row r="114" spans="1:20" ht="76.5" hidden="1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/>
      <c r="O114" s="77"/>
      <c r="P114" s="78"/>
      <c r="Q114" s="77"/>
      <c r="R114" s="114">
        <f>+N114+P114</f>
        <v>0</v>
      </c>
      <c r="S114" s="540" t="s">
        <v>175</v>
      </c>
      <c r="T114" s="541"/>
    </row>
    <row r="115" spans="1:20" ht="39.75" hidden="1" customHeight="1">
      <c r="A115" s="21"/>
      <c r="B115" s="1"/>
      <c r="C115" s="65"/>
      <c r="D115" s="627" t="s">
        <v>57</v>
      </c>
      <c r="E115" s="628"/>
      <c r="F115" s="628"/>
      <c r="G115" s="629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602"/>
      <c r="T115" s="603"/>
    </row>
    <row r="116" spans="1:20" ht="63.75" hidden="1" customHeight="1">
      <c r="A116" s="20"/>
      <c r="B116" s="5"/>
      <c r="C116" s="64"/>
      <c r="D116" s="15"/>
      <c r="E116" s="16"/>
      <c r="F116" s="646" t="s">
        <v>129</v>
      </c>
      <c r="G116" s="739"/>
      <c r="H116" s="90" t="s">
        <v>199</v>
      </c>
      <c r="I116" s="90" t="s">
        <v>293</v>
      </c>
      <c r="J116" s="91"/>
      <c r="K116" s="90" t="s">
        <v>293</v>
      </c>
      <c r="L116" s="91"/>
      <c r="M116" s="90" t="s">
        <v>293</v>
      </c>
      <c r="N116" s="6"/>
      <c r="O116" s="5"/>
      <c r="P116" s="6"/>
      <c r="Q116" s="5"/>
      <c r="R116" s="50"/>
      <c r="S116" s="604"/>
      <c r="T116" s="605"/>
    </row>
    <row r="117" spans="1:20" ht="75.75" customHeight="1">
      <c r="A117" s="110" t="s">
        <v>114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100000</v>
      </c>
      <c r="O117" s="54"/>
      <c r="P117" s="57"/>
      <c r="Q117" s="54"/>
      <c r="R117" s="114">
        <f>+N117+P117</f>
        <v>100000</v>
      </c>
      <c r="S117" s="540" t="s">
        <v>175</v>
      </c>
      <c r="T117" s="541"/>
    </row>
    <row r="118" spans="1:20" ht="95.25" customHeight="1">
      <c r="A118" s="20"/>
      <c r="B118" s="5"/>
      <c r="C118" s="84"/>
      <c r="D118" s="641" t="s">
        <v>130</v>
      </c>
      <c r="E118" s="642"/>
      <c r="F118" s="642"/>
      <c r="G118" s="643"/>
      <c r="H118" s="90" t="s">
        <v>294</v>
      </c>
      <c r="I118" s="90" t="s">
        <v>294</v>
      </c>
      <c r="J118" s="91"/>
      <c r="K118" s="90" t="s">
        <v>294</v>
      </c>
      <c r="L118" s="91"/>
      <c r="M118" s="90" t="s">
        <v>294</v>
      </c>
      <c r="N118" s="6"/>
      <c r="O118" s="5"/>
      <c r="P118" s="6"/>
      <c r="Q118" s="5"/>
      <c r="R118" s="87"/>
      <c r="S118" s="428"/>
      <c r="T118" s="429"/>
    </row>
    <row r="119" spans="1:20" ht="157.5" customHeight="1">
      <c r="A119" s="20"/>
      <c r="B119" s="5"/>
      <c r="C119" s="84"/>
      <c r="D119" s="641" t="s">
        <v>254</v>
      </c>
      <c r="E119" s="642"/>
      <c r="F119" s="642"/>
      <c r="G119" s="643"/>
      <c r="H119" s="532">
        <v>0.25</v>
      </c>
      <c r="I119" s="532">
        <v>0.35</v>
      </c>
      <c r="J119" s="533"/>
      <c r="K119" s="532">
        <v>0.4</v>
      </c>
      <c r="L119" s="533"/>
      <c r="M119" s="532">
        <v>0.45</v>
      </c>
      <c r="N119" s="6"/>
      <c r="O119" s="5"/>
      <c r="P119" s="6"/>
      <c r="Q119" s="5"/>
      <c r="R119" s="87"/>
      <c r="S119" s="428"/>
      <c r="T119" s="429"/>
    </row>
    <row r="120" spans="1:20" ht="54.75" customHeight="1" thickBot="1">
      <c r="A120" s="306" t="s">
        <v>409</v>
      </c>
      <c r="B120" s="299"/>
      <c r="C120" s="307" t="s">
        <v>401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400000</v>
      </c>
      <c r="O120" s="77"/>
      <c r="P120" s="78"/>
      <c r="Q120" s="299"/>
      <c r="R120" s="400">
        <f>+N120+P120</f>
        <v>400000</v>
      </c>
      <c r="S120" s="674" t="s">
        <v>85</v>
      </c>
      <c r="T120" s="675"/>
    </row>
    <row r="121" spans="1:20" ht="74.25" customHeight="1">
      <c r="A121" s="526"/>
      <c r="B121" s="302"/>
      <c r="C121" s="327"/>
      <c r="D121" s="542" t="s">
        <v>402</v>
      </c>
      <c r="E121" s="543"/>
      <c r="F121" s="543"/>
      <c r="G121" s="544"/>
      <c r="H121" s="223"/>
      <c r="I121" s="223"/>
      <c r="J121" s="302"/>
      <c r="K121" s="12"/>
      <c r="L121" s="302"/>
      <c r="M121" s="12"/>
      <c r="N121" s="13"/>
      <c r="O121" s="302"/>
      <c r="P121" s="12"/>
      <c r="Q121" s="302"/>
      <c r="R121" s="12"/>
      <c r="S121" s="681"/>
      <c r="T121" s="682"/>
    </row>
    <row r="122" spans="1:20" ht="81.75" customHeight="1" thickBot="1">
      <c r="A122" s="527"/>
      <c r="B122" s="16"/>
      <c r="C122" s="328"/>
      <c r="D122" s="236"/>
      <c r="E122" s="241"/>
      <c r="F122" s="545" t="s">
        <v>408</v>
      </c>
      <c r="G122" s="546"/>
      <c r="H122" s="242"/>
      <c r="I122" s="242">
        <v>7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683"/>
      <c r="T122" s="684"/>
    </row>
    <row r="123" spans="1:20" ht="52.5" hidden="1" customHeight="1">
      <c r="A123" s="46"/>
      <c r="B123" s="44"/>
      <c r="C123" s="147"/>
      <c r="D123" s="235"/>
      <c r="E123" s="235"/>
      <c r="F123" s="639"/>
      <c r="G123" s="640"/>
      <c r="H123" s="265"/>
      <c r="I123" s="264"/>
      <c r="J123" s="263"/>
      <c r="K123" s="266"/>
      <c r="L123" s="36"/>
      <c r="M123" s="24"/>
      <c r="N123" s="24"/>
      <c r="O123" s="36"/>
      <c r="P123" s="24"/>
      <c r="Q123" s="76"/>
      <c r="R123" s="24"/>
      <c r="S123" s="430"/>
      <c r="T123" s="431"/>
    </row>
    <row r="124" spans="1:20" ht="52.5" hidden="1" customHeight="1">
      <c r="A124" s="110"/>
      <c r="B124" s="54"/>
      <c r="C124" s="274"/>
      <c r="D124" s="55"/>
      <c r="E124" s="56"/>
      <c r="F124" s="166"/>
      <c r="G124" s="167"/>
      <c r="H124" s="298"/>
      <c r="I124" s="298"/>
      <c r="J124" s="299"/>
      <c r="K124" s="298"/>
      <c r="L124" s="299"/>
      <c r="M124" s="298"/>
      <c r="N124" s="298"/>
      <c r="O124" s="299"/>
      <c r="P124" s="298"/>
      <c r="Q124" s="299"/>
      <c r="R124" s="400"/>
      <c r="S124" s="540"/>
      <c r="T124" s="541"/>
    </row>
    <row r="125" spans="1:20" ht="52.5" hidden="1" customHeight="1">
      <c r="A125" s="293"/>
      <c r="B125" s="5"/>
      <c r="C125" s="63"/>
      <c r="D125" s="542"/>
      <c r="E125" s="543"/>
      <c r="F125" s="543"/>
      <c r="G125" s="543"/>
      <c r="H125" s="223"/>
      <c r="I125" s="223"/>
      <c r="J125" s="302"/>
      <c r="K125" s="12"/>
      <c r="L125" s="302"/>
      <c r="M125" s="12"/>
      <c r="N125" s="13"/>
      <c r="O125" s="302"/>
      <c r="P125" s="12"/>
      <c r="Q125" s="302"/>
      <c r="R125" s="12"/>
      <c r="S125" s="303"/>
      <c r="T125" s="297"/>
    </row>
    <row r="126" spans="1:20" ht="52.5" hidden="1" customHeight="1">
      <c r="A126" s="282"/>
      <c r="B126" s="16"/>
      <c r="C126" s="133"/>
      <c r="D126" s="190"/>
      <c r="E126" s="241"/>
      <c r="F126" s="566"/>
      <c r="G126" s="564"/>
      <c r="H126" s="191"/>
      <c r="I126" s="191"/>
      <c r="J126" s="3"/>
      <c r="K126" s="137"/>
      <c r="L126" s="3"/>
      <c r="M126" s="137"/>
      <c r="N126" s="14"/>
      <c r="O126" s="3"/>
      <c r="P126" s="137"/>
      <c r="Q126" s="3"/>
      <c r="R126" s="137"/>
      <c r="S126" s="284"/>
      <c r="T126" s="225"/>
    </row>
    <row r="127" spans="1:20" ht="52.5" hidden="1" customHeight="1">
      <c r="A127" s="294"/>
      <c r="B127" s="5"/>
      <c r="C127" s="119"/>
      <c r="D127" s="241"/>
      <c r="E127" s="241"/>
      <c r="F127" s="545"/>
      <c r="G127" s="733"/>
      <c r="H127" s="242"/>
      <c r="I127" s="242"/>
      <c r="J127" s="16"/>
      <c r="K127" s="172"/>
      <c r="L127" s="16"/>
      <c r="M127" s="172"/>
      <c r="N127" s="6"/>
      <c r="O127" s="16"/>
      <c r="P127" s="172"/>
      <c r="Q127" s="16"/>
      <c r="R127" s="172"/>
      <c r="S127" s="305"/>
      <c r="T127" s="296"/>
    </row>
    <row r="128" spans="1:20" ht="39" customHeight="1">
      <c r="A128" s="409" t="s">
        <v>47</v>
      </c>
      <c r="B128" s="397"/>
      <c r="C128" s="402" t="s">
        <v>7</v>
      </c>
      <c r="D128" s="395"/>
      <c r="E128" s="393"/>
      <c r="F128" s="393"/>
      <c r="G128" s="396"/>
      <c r="H128" s="221"/>
      <c r="I128" s="221"/>
      <c r="J128" s="407"/>
      <c r="K128" s="221"/>
      <c r="L128" s="407"/>
      <c r="M128" s="221"/>
      <c r="N128" s="499">
        <f>+N131+N137+N140+N143</f>
        <v>200000</v>
      </c>
      <c r="O128" s="221" t="e">
        <f>+O131+#REF!+#REF!</f>
        <v>#REF!</v>
      </c>
      <c r="P128" s="499">
        <f>+P131+P137+P140+P143</f>
        <v>523000</v>
      </c>
      <c r="Q128" s="408">
        <f t="shared" ref="Q128" si="1">+Q131</f>
        <v>0</v>
      </c>
      <c r="R128" s="448">
        <f>+N128+P128</f>
        <v>723000</v>
      </c>
      <c r="S128" s="674" t="s">
        <v>85</v>
      </c>
      <c r="T128" s="675"/>
    </row>
    <row r="129" spans="1:20" ht="57" customHeight="1">
      <c r="A129" s="21"/>
      <c r="B129" s="1"/>
      <c r="C129" s="65"/>
      <c r="D129" s="549" t="s">
        <v>131</v>
      </c>
      <c r="E129" s="577"/>
      <c r="F129" s="577"/>
      <c r="G129" s="578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602"/>
      <c r="T129" s="603"/>
    </row>
    <row r="130" spans="1:20" ht="72.75" customHeight="1">
      <c r="A130" s="19"/>
      <c r="B130" s="2"/>
      <c r="C130" s="63"/>
      <c r="D130" s="4"/>
      <c r="E130" s="3"/>
      <c r="F130" s="644" t="s">
        <v>320</v>
      </c>
      <c r="G130" s="645"/>
      <c r="H130" s="85" t="s">
        <v>287</v>
      </c>
      <c r="I130" s="85" t="s">
        <v>287</v>
      </c>
      <c r="J130" s="86"/>
      <c r="K130" s="85" t="s">
        <v>287</v>
      </c>
      <c r="L130" s="86"/>
      <c r="M130" s="85" t="s">
        <v>287</v>
      </c>
      <c r="N130" s="14"/>
      <c r="O130" s="2"/>
      <c r="P130" s="14"/>
      <c r="Q130" s="2"/>
      <c r="R130" s="49"/>
      <c r="S130" s="604"/>
      <c r="T130" s="605"/>
    </row>
    <row r="131" spans="1:20" ht="68.25" hidden="1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/>
      <c r="O131" s="77"/>
      <c r="P131" s="78"/>
      <c r="Q131" s="77"/>
      <c r="R131" s="114">
        <f>+N131+P131</f>
        <v>0</v>
      </c>
      <c r="S131" s="561" t="s">
        <v>142</v>
      </c>
      <c r="T131" s="656"/>
    </row>
    <row r="132" spans="1:20" ht="36.75" hidden="1" customHeight="1">
      <c r="A132" s="21"/>
      <c r="B132" s="1"/>
      <c r="C132" s="65"/>
      <c r="D132" s="627" t="s">
        <v>58</v>
      </c>
      <c r="E132" s="628"/>
      <c r="F132" s="628"/>
      <c r="G132" s="629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602"/>
      <c r="T132" s="603"/>
    </row>
    <row r="133" spans="1:20" ht="64.5" hidden="1" customHeight="1">
      <c r="A133" s="19"/>
      <c r="B133" s="2"/>
      <c r="C133" s="119"/>
      <c r="D133" s="4"/>
      <c r="E133" s="3"/>
      <c r="F133" s="556" t="s">
        <v>83</v>
      </c>
      <c r="G133" s="595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604"/>
      <c r="T133" s="605"/>
    </row>
    <row r="134" spans="1:20" ht="64.5" hidden="1" customHeight="1" thickBot="1">
      <c r="A134" s="248" t="s">
        <v>197</v>
      </c>
      <c r="B134" s="249"/>
      <c r="C134" s="250" t="s">
        <v>6</v>
      </c>
      <c r="D134" s="251"/>
      <c r="E134" s="252"/>
      <c r="F134" s="252"/>
      <c r="G134" s="253"/>
      <c r="H134" s="254"/>
      <c r="I134" s="254"/>
      <c r="J134" s="249"/>
      <c r="K134" s="254"/>
      <c r="L134" s="249"/>
      <c r="M134" s="254"/>
      <c r="N134" s="254"/>
      <c r="O134" s="249"/>
      <c r="P134" s="254"/>
      <c r="Q134" s="249"/>
      <c r="R134" s="255">
        <f>+N134+P134</f>
        <v>0</v>
      </c>
      <c r="S134" s="689" t="s">
        <v>142</v>
      </c>
      <c r="T134" s="690"/>
    </row>
    <row r="135" spans="1:20" ht="64.5" hidden="1" customHeight="1">
      <c r="A135" s="21"/>
      <c r="B135" s="1"/>
      <c r="C135" s="65"/>
      <c r="D135" s="627" t="s">
        <v>200</v>
      </c>
      <c r="E135" s="628"/>
      <c r="F135" s="628"/>
      <c r="G135" s="629"/>
      <c r="H135" s="223"/>
      <c r="I135" s="223"/>
      <c r="J135" s="228"/>
      <c r="K135" s="223"/>
      <c r="L135" s="228"/>
      <c r="M135" s="223"/>
      <c r="N135" s="13"/>
      <c r="O135" s="1"/>
      <c r="P135" s="13"/>
      <c r="Q135" s="1"/>
      <c r="R135" s="52"/>
      <c r="S135" s="678"/>
      <c r="T135" s="679"/>
    </row>
    <row r="136" spans="1:20" ht="64.5" hidden="1" customHeight="1" thickBot="1">
      <c r="A136" s="19"/>
      <c r="B136" s="2"/>
      <c r="C136" s="63"/>
      <c r="D136" s="4"/>
      <c r="E136" s="3"/>
      <c r="F136" s="608" t="s">
        <v>201</v>
      </c>
      <c r="G136" s="609"/>
      <c r="H136" s="191">
        <v>15</v>
      </c>
      <c r="I136" s="191">
        <v>15</v>
      </c>
      <c r="J136" s="192"/>
      <c r="K136" s="191">
        <v>15</v>
      </c>
      <c r="L136" s="192"/>
      <c r="M136" s="191">
        <v>15</v>
      </c>
      <c r="N136" s="14"/>
      <c r="O136" s="2"/>
      <c r="P136" s="14"/>
      <c r="Q136" s="2"/>
      <c r="R136" s="49"/>
      <c r="S136" s="616"/>
      <c r="T136" s="680"/>
    </row>
    <row r="137" spans="1:20" ht="64.5" customHeight="1">
      <c r="A137" s="110" t="s">
        <v>283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200000</v>
      </c>
      <c r="O137" s="77"/>
      <c r="P137" s="78"/>
      <c r="Q137" s="77"/>
      <c r="R137" s="114">
        <f>+N137+P137</f>
        <v>200000</v>
      </c>
      <c r="S137" s="561" t="s">
        <v>85</v>
      </c>
      <c r="T137" s="656"/>
    </row>
    <row r="138" spans="1:20" ht="64.5" customHeight="1">
      <c r="A138" s="21"/>
      <c r="B138" s="1"/>
      <c r="C138" s="65"/>
      <c r="D138" s="542" t="s">
        <v>321</v>
      </c>
      <c r="E138" s="543"/>
      <c r="F138" s="543"/>
      <c r="G138" s="544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602"/>
      <c r="T138" s="603"/>
    </row>
    <row r="139" spans="1:20" ht="64.5" customHeight="1">
      <c r="A139" s="19"/>
      <c r="B139" s="2"/>
      <c r="C139" s="119"/>
      <c r="D139" s="189"/>
      <c r="E139" s="190"/>
      <c r="F139" s="545" t="s">
        <v>322</v>
      </c>
      <c r="G139" s="764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9"/>
      <c r="S139" s="604"/>
      <c r="T139" s="605"/>
    </row>
    <row r="140" spans="1:20" ht="64.5" hidden="1" customHeight="1">
      <c r="A140" s="306" t="s">
        <v>361</v>
      </c>
      <c r="B140" s="299"/>
      <c r="C140" s="307" t="s">
        <v>360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9"/>
      <c r="R140" s="400">
        <f>+N140+P140</f>
        <v>0</v>
      </c>
      <c r="S140" s="540" t="s">
        <v>184</v>
      </c>
      <c r="T140" s="541"/>
    </row>
    <row r="141" spans="1:20" ht="64.5" hidden="1" customHeight="1">
      <c r="A141" s="515"/>
      <c r="B141" s="302"/>
      <c r="C141" s="327"/>
      <c r="D141" s="542" t="s">
        <v>362</v>
      </c>
      <c r="E141" s="543"/>
      <c r="F141" s="543"/>
      <c r="G141" s="544"/>
      <c r="H141" s="223"/>
      <c r="I141" s="223"/>
      <c r="J141" s="302"/>
      <c r="K141" s="12"/>
      <c r="L141" s="302"/>
      <c r="M141" s="12"/>
      <c r="N141" s="13"/>
      <c r="O141" s="302"/>
      <c r="P141" s="12"/>
      <c r="Q141" s="302"/>
      <c r="R141" s="12"/>
      <c r="S141" s="303"/>
      <c r="T141" s="516"/>
    </row>
    <row r="142" spans="1:20" ht="64.5" hidden="1" customHeight="1">
      <c r="A142" s="518"/>
      <c r="B142" s="16"/>
      <c r="C142" s="328"/>
      <c r="D142" s="236"/>
      <c r="E142" s="235"/>
      <c r="F142" s="545" t="s">
        <v>363</v>
      </c>
      <c r="G142" s="546"/>
      <c r="H142" s="242"/>
      <c r="I142" s="242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5"/>
      <c r="T142" s="517"/>
    </row>
    <row r="143" spans="1:20" ht="64.5" customHeight="1">
      <c r="A143" s="306" t="s">
        <v>280</v>
      </c>
      <c r="B143" s="299"/>
      <c r="C143" s="307" t="s">
        <v>345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523000</v>
      </c>
      <c r="Q143" s="299"/>
      <c r="R143" s="400">
        <f>+N143+P143</f>
        <v>523000</v>
      </c>
      <c r="S143" s="561" t="s">
        <v>115</v>
      </c>
      <c r="T143" s="656"/>
    </row>
    <row r="144" spans="1:20" ht="64.5" customHeight="1">
      <c r="A144" s="292"/>
      <c r="B144" s="302"/>
      <c r="C144" s="327"/>
      <c r="D144" s="542" t="s">
        <v>281</v>
      </c>
      <c r="E144" s="543"/>
      <c r="F144" s="543"/>
      <c r="G144" s="544"/>
      <c r="H144" s="223"/>
      <c r="I144" s="223"/>
      <c r="J144" s="302"/>
      <c r="K144" s="12"/>
      <c r="L144" s="302"/>
      <c r="M144" s="12"/>
      <c r="N144" s="13"/>
      <c r="O144" s="302"/>
      <c r="P144" s="12"/>
      <c r="Q144" s="302"/>
      <c r="R144" s="12"/>
      <c r="S144" s="303"/>
      <c r="T144" s="297"/>
    </row>
    <row r="145" spans="1:20" ht="64.5" customHeight="1">
      <c r="A145" s="333"/>
      <c r="B145" s="16"/>
      <c r="C145" s="328"/>
      <c r="D145" s="236"/>
      <c r="E145" s="241"/>
      <c r="F145" s="545" t="s">
        <v>282</v>
      </c>
      <c r="G145" s="546"/>
      <c r="H145" s="242"/>
      <c r="I145" s="242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5"/>
      <c r="T145" s="296"/>
    </row>
    <row r="146" spans="1:20" ht="68.25" customHeight="1">
      <c r="A146" s="401" t="s">
        <v>48</v>
      </c>
      <c r="B146" s="407"/>
      <c r="C146" s="402" t="s">
        <v>8</v>
      </c>
      <c r="D146" s="403"/>
      <c r="E146" s="404"/>
      <c r="F146" s="404"/>
      <c r="G146" s="405"/>
      <c r="H146" s="221"/>
      <c r="I146" s="221"/>
      <c r="J146" s="407"/>
      <c r="K146" s="221"/>
      <c r="L146" s="407"/>
      <c r="M146" s="221"/>
      <c r="N146" s="448">
        <f>+N149+N152+N155+N158</f>
        <v>11873000</v>
      </c>
      <c r="O146" s="448">
        <f>+O149</f>
        <v>0</v>
      </c>
      <c r="P146" s="448">
        <f>+P149+P152+P158</f>
        <v>9173940</v>
      </c>
      <c r="Q146" s="448">
        <f t="shared" ref="Q146" si="2">+Q149+Q152</f>
        <v>0</v>
      </c>
      <c r="R146" s="448">
        <f>+R149+R152+R155+R158</f>
        <v>21046940</v>
      </c>
      <c r="S146" s="674" t="s">
        <v>115</v>
      </c>
      <c r="T146" s="675"/>
    </row>
    <row r="147" spans="1:20" ht="42.75" customHeight="1">
      <c r="A147" s="21"/>
      <c r="B147" s="1"/>
      <c r="C147" s="65"/>
      <c r="D147" s="549" t="s">
        <v>59</v>
      </c>
      <c r="E147" s="550"/>
      <c r="F147" s="550"/>
      <c r="G147" s="551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602"/>
      <c r="T147" s="603"/>
    </row>
    <row r="148" spans="1:20" ht="57" customHeight="1">
      <c r="A148" s="20"/>
      <c r="B148" s="5"/>
      <c r="C148" s="64"/>
      <c r="D148" s="15"/>
      <c r="E148" s="16"/>
      <c r="F148" s="556" t="s">
        <v>60</v>
      </c>
      <c r="G148" s="557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50"/>
      <c r="S148" s="604"/>
      <c r="T148" s="605"/>
    </row>
    <row r="149" spans="1:20" ht="39" customHeight="1">
      <c r="A149" s="110" t="s">
        <v>221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10300000</v>
      </c>
      <c r="O149" s="77"/>
      <c r="P149" s="78">
        <v>9173940</v>
      </c>
      <c r="Q149" s="77"/>
      <c r="R149" s="114">
        <f>+N149+P149</f>
        <v>19473940</v>
      </c>
      <c r="S149" s="561" t="s">
        <v>115</v>
      </c>
      <c r="T149" s="656"/>
    </row>
    <row r="150" spans="1:20" ht="42" customHeight="1">
      <c r="A150" s="21"/>
      <c r="B150" s="1"/>
      <c r="C150" s="65"/>
      <c r="D150" s="549" t="s">
        <v>61</v>
      </c>
      <c r="E150" s="550"/>
      <c r="F150" s="550"/>
      <c r="G150" s="551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602"/>
      <c r="T150" s="603"/>
    </row>
    <row r="151" spans="1:20" ht="40.5" customHeight="1">
      <c r="A151" s="20"/>
      <c r="B151" s="5"/>
      <c r="C151" s="64"/>
      <c r="D151" s="15"/>
      <c r="E151" s="16"/>
      <c r="F151" s="646" t="s">
        <v>62</v>
      </c>
      <c r="G151" s="647"/>
      <c r="H151" s="94">
        <v>100</v>
      </c>
      <c r="I151" s="94">
        <v>100</v>
      </c>
      <c r="J151" s="95"/>
      <c r="K151" s="94">
        <v>100</v>
      </c>
      <c r="L151" s="95"/>
      <c r="M151" s="94">
        <v>100</v>
      </c>
      <c r="N151" s="6"/>
      <c r="O151" s="5"/>
      <c r="P151" s="6"/>
      <c r="Q151" s="5"/>
      <c r="R151" s="50"/>
      <c r="S151" s="604"/>
      <c r="T151" s="605"/>
    </row>
    <row r="152" spans="1:20" ht="62.25" customHeight="1">
      <c r="A152" s="110" t="s">
        <v>295</v>
      </c>
      <c r="B152" s="78"/>
      <c r="C152" s="412" t="s">
        <v>4</v>
      </c>
      <c r="D152" s="558"/>
      <c r="E152" s="559"/>
      <c r="F152" s="559"/>
      <c r="G152" s="560"/>
      <c r="H152" s="78"/>
      <c r="I152" s="78"/>
      <c r="J152" s="78"/>
      <c r="K152" s="78"/>
      <c r="L152" s="78"/>
      <c r="M152" s="78"/>
      <c r="N152" s="78">
        <v>1018000</v>
      </c>
      <c r="O152" s="78"/>
      <c r="P152" s="78"/>
      <c r="Q152" s="78"/>
      <c r="R152" s="114">
        <f>+N152+P152</f>
        <v>1018000</v>
      </c>
      <c r="S152" s="561" t="s">
        <v>149</v>
      </c>
      <c r="T152" s="656"/>
    </row>
    <row r="153" spans="1:20" ht="39" customHeight="1">
      <c r="A153" s="227"/>
      <c r="B153" s="222"/>
      <c r="C153" s="311"/>
      <c r="D153" s="632" t="s">
        <v>147</v>
      </c>
      <c r="E153" s="633"/>
      <c r="F153" s="633"/>
      <c r="G153" s="634"/>
      <c r="H153" s="159"/>
      <c r="I153" s="159"/>
      <c r="J153" s="154"/>
      <c r="K153" s="336"/>
      <c r="L153" s="154"/>
      <c r="M153" s="336"/>
      <c r="N153" s="223"/>
      <c r="O153" s="224"/>
      <c r="P153" s="338"/>
      <c r="Q153" s="224"/>
      <c r="R153" s="224"/>
      <c r="S153" s="314"/>
      <c r="T153" s="312"/>
    </row>
    <row r="154" spans="1:20" ht="39" customHeight="1">
      <c r="A154" s="227"/>
      <c r="B154" s="222"/>
      <c r="C154" s="310"/>
      <c r="D154" s="4"/>
      <c r="E154" s="3"/>
      <c r="F154" s="701" t="s">
        <v>148</v>
      </c>
      <c r="G154" s="702"/>
      <c r="H154" s="144">
        <v>1018000</v>
      </c>
      <c r="I154" s="144"/>
      <c r="J154" s="155"/>
      <c r="K154" s="337"/>
      <c r="L154" s="155"/>
      <c r="M154" s="337"/>
      <c r="N154" s="242"/>
      <c r="O154" s="224"/>
      <c r="P154" s="339"/>
      <c r="Q154" s="224"/>
      <c r="R154" s="224"/>
      <c r="S154" s="315"/>
      <c r="T154" s="313"/>
    </row>
    <row r="155" spans="1:20" ht="39" customHeight="1">
      <c r="A155" s="411" t="s">
        <v>198</v>
      </c>
      <c r="B155" s="78"/>
      <c r="C155" s="61" t="s">
        <v>91</v>
      </c>
      <c r="D155" s="558"/>
      <c r="E155" s="559"/>
      <c r="F155" s="559"/>
      <c r="G155" s="560"/>
      <c r="H155" s="350"/>
      <c r="I155" s="350"/>
      <c r="J155" s="350"/>
      <c r="K155" s="350"/>
      <c r="L155" s="350"/>
      <c r="M155" s="350"/>
      <c r="N155" s="350">
        <v>555000</v>
      </c>
      <c r="O155" s="350"/>
      <c r="P155" s="350"/>
      <c r="Q155" s="350"/>
      <c r="R155" s="400">
        <f>+N155+P155</f>
        <v>555000</v>
      </c>
      <c r="S155" s="781" t="s">
        <v>196</v>
      </c>
      <c r="T155" s="782"/>
    </row>
    <row r="156" spans="1:20" ht="51" customHeight="1">
      <c r="A156" s="158"/>
      <c r="B156" s="16"/>
      <c r="C156" s="156"/>
      <c r="D156" s="549" t="s">
        <v>193</v>
      </c>
      <c r="E156" s="550"/>
      <c r="F156" s="550"/>
      <c r="G156" s="551"/>
      <c r="H156" s="159"/>
      <c r="I156" s="159"/>
      <c r="J156" s="316"/>
      <c r="K156" s="336"/>
      <c r="L156" s="316"/>
      <c r="M156" s="336"/>
      <c r="N156" s="13"/>
      <c r="O156" s="302"/>
      <c r="P156" s="12"/>
      <c r="Q156" s="302"/>
      <c r="R156" s="12"/>
      <c r="S156" s="303"/>
      <c r="T156" s="297"/>
    </row>
    <row r="157" spans="1:20" ht="82.5" customHeight="1">
      <c r="A157" s="158"/>
      <c r="B157" s="3"/>
      <c r="C157" s="133"/>
      <c r="D157" s="4"/>
      <c r="E157" s="3"/>
      <c r="F157" s="701" t="s">
        <v>194</v>
      </c>
      <c r="G157" s="702"/>
      <c r="H157" s="432"/>
      <c r="I157" s="433" t="s">
        <v>195</v>
      </c>
      <c r="J157" s="155"/>
      <c r="K157" s="434"/>
      <c r="L157" s="155"/>
      <c r="M157" s="434"/>
      <c r="N157" s="14"/>
      <c r="O157" s="3"/>
      <c r="P157" s="137"/>
      <c r="Q157" s="3"/>
      <c r="R157" s="137"/>
      <c r="S157" s="141"/>
      <c r="T157" s="225"/>
    </row>
    <row r="158" spans="1:20" ht="82.5" hidden="1" customHeight="1">
      <c r="A158" s="503" t="s">
        <v>351</v>
      </c>
      <c r="B158" s="78"/>
      <c r="C158" s="412" t="s">
        <v>352</v>
      </c>
      <c r="D158" s="558"/>
      <c r="E158" s="559"/>
      <c r="F158" s="559"/>
      <c r="G158" s="560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61" t="s">
        <v>175</v>
      </c>
      <c r="T158" s="562"/>
    </row>
    <row r="159" spans="1:20" ht="82.5" hidden="1" customHeight="1">
      <c r="A159" s="504"/>
      <c r="B159" s="222"/>
      <c r="C159" s="311"/>
      <c r="D159" s="563" t="s">
        <v>353</v>
      </c>
      <c r="E159" s="564"/>
      <c r="F159" s="564"/>
      <c r="G159" s="565"/>
      <c r="H159" s="159"/>
      <c r="I159" s="159"/>
      <c r="J159" s="154"/>
      <c r="K159" s="336"/>
      <c r="L159" s="154"/>
      <c r="M159" s="336"/>
      <c r="N159" s="223"/>
      <c r="O159" s="224"/>
      <c r="P159" s="338"/>
      <c r="Q159" s="224"/>
      <c r="R159" s="224"/>
      <c r="S159" s="314"/>
      <c r="T159" s="505"/>
    </row>
    <row r="160" spans="1:20" ht="82.5" hidden="1" customHeight="1">
      <c r="A160" s="504"/>
      <c r="B160" s="222"/>
      <c r="C160" s="310"/>
      <c r="D160" s="189"/>
      <c r="E160" s="190"/>
      <c r="F160" s="566" t="s">
        <v>354</v>
      </c>
      <c r="G160" s="565"/>
      <c r="H160" s="144"/>
      <c r="I160" s="144">
        <v>1</v>
      </c>
      <c r="J160" s="155"/>
      <c r="K160" s="337"/>
      <c r="L160" s="155"/>
      <c r="M160" s="337"/>
      <c r="N160" s="242"/>
      <c r="O160" s="224"/>
      <c r="P160" s="339"/>
      <c r="Q160" s="224"/>
      <c r="R160" s="224"/>
      <c r="S160" s="315"/>
      <c r="T160" s="506"/>
    </row>
    <row r="161" spans="1:20" ht="78" customHeight="1">
      <c r="A161" s="435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9">
        <f>+N164+N167</f>
        <v>19095000</v>
      </c>
      <c r="O161" s="449">
        <f>+O164</f>
        <v>0</v>
      </c>
      <c r="P161" s="449">
        <f>+P164+P167</f>
        <v>675000</v>
      </c>
      <c r="Q161" s="449">
        <f>+Q164</f>
        <v>0</v>
      </c>
      <c r="R161" s="450">
        <f>+R164+R167</f>
        <v>19770000</v>
      </c>
      <c r="S161" s="625" t="s">
        <v>224</v>
      </c>
      <c r="T161" s="626"/>
    </row>
    <row r="162" spans="1:20" ht="69" customHeight="1">
      <c r="A162" s="21"/>
      <c r="B162" s="1"/>
      <c r="C162" s="65"/>
      <c r="D162" s="549" t="s">
        <v>332</v>
      </c>
      <c r="E162" s="550"/>
      <c r="F162" s="550"/>
      <c r="G162" s="550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602"/>
      <c r="T162" s="603"/>
    </row>
    <row r="163" spans="1:20" ht="102" customHeight="1">
      <c r="A163" s="20"/>
      <c r="B163" s="5"/>
      <c r="C163" s="64"/>
      <c r="D163" s="15"/>
      <c r="E163" s="16"/>
      <c r="F163" s="556" t="s">
        <v>370</v>
      </c>
      <c r="G163" s="698"/>
      <c r="H163" s="491" t="s">
        <v>371</v>
      </c>
      <c r="I163" s="491" t="s">
        <v>371</v>
      </c>
      <c r="J163" s="352" t="s">
        <v>242</v>
      </c>
      <c r="K163" s="491" t="s">
        <v>371</v>
      </c>
      <c r="L163" s="241"/>
      <c r="M163" s="491" t="s">
        <v>372</v>
      </c>
      <c r="N163" s="172"/>
      <c r="O163" s="5"/>
      <c r="P163" s="6"/>
      <c r="Q163" s="5"/>
      <c r="R163" s="50"/>
      <c r="S163" s="604"/>
      <c r="T163" s="605"/>
    </row>
    <row r="164" spans="1:20" ht="50.25" customHeight="1">
      <c r="A164" s="26" t="s">
        <v>355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19095000</v>
      </c>
      <c r="O164" s="27"/>
      <c r="P164" s="500">
        <v>675000</v>
      </c>
      <c r="Q164" s="27"/>
      <c r="R164" s="51">
        <f>+N164+P164</f>
        <v>19770000</v>
      </c>
      <c r="S164" s="588" t="s">
        <v>225</v>
      </c>
      <c r="T164" s="589"/>
    </row>
    <row r="165" spans="1:20" ht="43.5" customHeight="1">
      <c r="A165" s="21"/>
      <c r="B165" s="1"/>
      <c r="C165" s="65"/>
      <c r="D165" s="549" t="s">
        <v>136</v>
      </c>
      <c r="E165" s="550"/>
      <c r="F165" s="550"/>
      <c r="G165" s="551"/>
      <c r="H165" s="14"/>
      <c r="I165" s="14"/>
      <c r="J165" s="3"/>
      <c r="K165" s="137"/>
      <c r="L165" s="3"/>
      <c r="M165" s="137"/>
      <c r="N165" s="12"/>
      <c r="O165" s="1"/>
      <c r="P165" s="359"/>
      <c r="Q165" s="1"/>
      <c r="R165" s="52"/>
      <c r="S165" s="602"/>
      <c r="T165" s="603"/>
    </row>
    <row r="166" spans="1:20" ht="63.75" customHeight="1">
      <c r="A166" s="20"/>
      <c r="B166" s="5"/>
      <c r="C166" s="64"/>
      <c r="D166" s="15"/>
      <c r="E166" s="16"/>
      <c r="F166" s="556" t="s">
        <v>373</v>
      </c>
      <c r="G166" s="557"/>
      <c r="H166" s="486" t="s">
        <v>374</v>
      </c>
      <c r="I166" s="486" t="s">
        <v>375</v>
      </c>
      <c r="J166" s="335"/>
      <c r="K166" s="487" t="s">
        <v>375</v>
      </c>
      <c r="L166" s="492"/>
      <c r="M166" s="487" t="s">
        <v>375</v>
      </c>
      <c r="N166" s="172"/>
      <c r="O166" s="5"/>
      <c r="P166" s="17"/>
      <c r="Q166" s="5"/>
      <c r="R166" s="50"/>
      <c r="S166" s="604"/>
      <c r="T166" s="605"/>
    </row>
    <row r="167" spans="1:20" ht="63.75" hidden="1" customHeight="1">
      <c r="A167" s="411" t="s">
        <v>333</v>
      </c>
      <c r="B167" s="78"/>
      <c r="C167" s="412" t="s">
        <v>336</v>
      </c>
      <c r="D167" s="558"/>
      <c r="E167" s="559"/>
      <c r="F167" s="559"/>
      <c r="G167" s="560"/>
      <c r="H167" s="78"/>
      <c r="I167" s="78"/>
      <c r="J167" s="78"/>
      <c r="K167" s="78"/>
      <c r="L167" s="78"/>
      <c r="M167" s="78"/>
      <c r="N167" s="78"/>
      <c r="O167" s="78"/>
      <c r="P167" s="415"/>
      <c r="Q167" s="78"/>
      <c r="R167" s="114">
        <f>+N167+P167</f>
        <v>0</v>
      </c>
      <c r="S167" s="561" t="s">
        <v>196</v>
      </c>
      <c r="T167" s="656"/>
    </row>
    <row r="168" spans="1:20" ht="88.5" hidden="1" customHeight="1">
      <c r="A168" s="227"/>
      <c r="B168" s="222"/>
      <c r="C168" s="311"/>
      <c r="D168" s="563" t="s">
        <v>334</v>
      </c>
      <c r="E168" s="564"/>
      <c r="F168" s="564"/>
      <c r="G168" s="565"/>
      <c r="H168" s="159"/>
      <c r="I168" s="159"/>
      <c r="J168" s="154"/>
      <c r="K168" s="336"/>
      <c r="L168" s="154"/>
      <c r="M168" s="336"/>
      <c r="N168" s="223"/>
      <c r="O168" s="224"/>
      <c r="P168" s="338"/>
      <c r="Q168" s="224"/>
      <c r="R168" s="224"/>
      <c r="S168" s="314"/>
      <c r="T168" s="312"/>
    </row>
    <row r="169" spans="1:20" ht="63.75" hidden="1" customHeight="1">
      <c r="A169" s="227"/>
      <c r="B169" s="222"/>
      <c r="C169" s="310"/>
      <c r="D169" s="189"/>
      <c r="E169" s="190"/>
      <c r="F169" s="566" t="s">
        <v>335</v>
      </c>
      <c r="G169" s="565"/>
      <c r="H169" s="144"/>
      <c r="I169" s="144"/>
      <c r="J169" s="155"/>
      <c r="K169" s="337"/>
      <c r="L169" s="155"/>
      <c r="M169" s="337"/>
      <c r="N169" s="242"/>
      <c r="O169" s="224"/>
      <c r="P169" s="339"/>
      <c r="Q169" s="224"/>
      <c r="R169" s="224"/>
      <c r="S169" s="315"/>
      <c r="T169" s="313"/>
    </row>
    <row r="170" spans="1:20" ht="57" customHeight="1">
      <c r="A170" s="39" t="s">
        <v>50</v>
      </c>
      <c r="B170" s="7"/>
      <c r="C170" s="67" t="s">
        <v>306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51">
        <f>+N173+N176</f>
        <v>21207000</v>
      </c>
      <c r="O170" s="449">
        <f>+O173</f>
        <v>0</v>
      </c>
      <c r="P170" s="451">
        <f>+P173+P176</f>
        <v>0</v>
      </c>
      <c r="Q170" s="449">
        <f>+Q173</f>
        <v>0</v>
      </c>
      <c r="R170" s="451">
        <f>+R176+R173+R180</f>
        <v>21207000</v>
      </c>
      <c r="S170" s="660" t="s">
        <v>77</v>
      </c>
      <c r="T170" s="661"/>
    </row>
    <row r="171" spans="1:20" ht="64.5" customHeight="1">
      <c r="A171" s="99"/>
      <c r="B171" s="43"/>
      <c r="C171" s="100"/>
      <c r="D171" s="693" t="s">
        <v>84</v>
      </c>
      <c r="E171" s="694"/>
      <c r="F171" s="694"/>
      <c r="G171" s="694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16"/>
      <c r="T171" s="680"/>
    </row>
    <row r="172" spans="1:20" ht="61.5" customHeight="1">
      <c r="A172" s="46"/>
      <c r="B172" s="36"/>
      <c r="C172" s="68"/>
      <c r="D172" s="44"/>
      <c r="E172" s="45"/>
      <c r="F172" s="599" t="s">
        <v>202</v>
      </c>
      <c r="G172" s="600"/>
      <c r="H172" s="524" t="s">
        <v>396</v>
      </c>
      <c r="I172" s="524" t="s">
        <v>396</v>
      </c>
      <c r="J172" s="524" t="s">
        <v>203</v>
      </c>
      <c r="K172" s="524" t="s">
        <v>397</v>
      </c>
      <c r="L172" s="525"/>
      <c r="M172" s="524" t="s">
        <v>397</v>
      </c>
      <c r="N172" s="24"/>
      <c r="O172" s="36"/>
      <c r="P172" s="24"/>
      <c r="Q172" s="36"/>
      <c r="R172" s="53"/>
      <c r="S172" s="616"/>
      <c r="T172" s="680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21207000</v>
      </c>
      <c r="O173" s="27"/>
      <c r="P173" s="32"/>
      <c r="Q173" s="27"/>
      <c r="R173" s="51">
        <f>+N173+P173</f>
        <v>21207000</v>
      </c>
      <c r="S173" s="618" t="s">
        <v>77</v>
      </c>
      <c r="T173" s="619"/>
    </row>
    <row r="174" spans="1:20" ht="42" customHeight="1">
      <c r="A174" s="21"/>
      <c r="B174" s="1"/>
      <c r="C174" s="65"/>
      <c r="D174" s="627" t="s">
        <v>72</v>
      </c>
      <c r="E174" s="628"/>
      <c r="F174" s="628"/>
      <c r="G174" s="629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21"/>
      <c r="T174" s="622"/>
    </row>
    <row r="175" spans="1:20" ht="54" customHeight="1">
      <c r="A175" s="20"/>
      <c r="B175" s="2"/>
      <c r="C175" s="63"/>
      <c r="D175" s="343"/>
      <c r="E175" s="287"/>
      <c r="F175" s="630" t="s">
        <v>163</v>
      </c>
      <c r="G175" s="631"/>
      <c r="H175" s="482" t="s">
        <v>399</v>
      </c>
      <c r="I175" s="484" t="s">
        <v>400</v>
      </c>
      <c r="J175" s="483"/>
      <c r="K175" s="484" t="s">
        <v>400</v>
      </c>
      <c r="L175" s="483"/>
      <c r="M175" s="484" t="s">
        <v>398</v>
      </c>
      <c r="N175" s="108"/>
      <c r="O175" s="2"/>
      <c r="P175" s="14"/>
      <c r="Q175" s="2"/>
      <c r="R175" s="49"/>
      <c r="S175" s="623"/>
      <c r="T175" s="624"/>
    </row>
    <row r="176" spans="1:20" ht="72.75" hidden="1" customHeight="1">
      <c r="A176" s="59" t="s">
        <v>340</v>
      </c>
      <c r="B176" s="27"/>
      <c r="C176" s="273" t="s">
        <v>339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88" t="s">
        <v>341</v>
      </c>
      <c r="T176" s="620"/>
    </row>
    <row r="177" spans="1:20" ht="72.75" hidden="1" customHeight="1">
      <c r="A177" s="21"/>
      <c r="B177" s="1"/>
      <c r="C177" s="65"/>
      <c r="D177" s="542" t="s">
        <v>337</v>
      </c>
      <c r="E177" s="543"/>
      <c r="F177" s="543"/>
      <c r="G177" s="544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21"/>
      <c r="T177" s="622"/>
    </row>
    <row r="178" spans="1:20" ht="72.75" hidden="1" customHeight="1">
      <c r="A178" s="20"/>
      <c r="B178" s="2"/>
      <c r="C178" s="63"/>
      <c r="D178" s="493"/>
      <c r="E178" s="494"/>
      <c r="F178" s="606" t="s">
        <v>338</v>
      </c>
      <c r="G178" s="607"/>
      <c r="H178" s="97"/>
      <c r="I178" s="97" t="s">
        <v>271</v>
      </c>
      <c r="J178" s="98"/>
      <c r="K178" s="97"/>
      <c r="L178" s="98"/>
      <c r="M178" s="97"/>
      <c r="N178" s="75"/>
      <c r="O178" s="2"/>
      <c r="P178" s="14"/>
      <c r="Q178" s="2"/>
      <c r="R178" s="49"/>
      <c r="S178" s="623"/>
      <c r="T178" s="624"/>
    </row>
    <row r="179" spans="1:20" ht="105" hidden="1" customHeight="1">
      <c r="A179" s="163"/>
      <c r="B179" s="240"/>
      <c r="C179" s="257"/>
      <c r="D179" s="635"/>
      <c r="E179" s="636"/>
      <c r="F179" s="636"/>
      <c r="G179" s="637"/>
      <c r="H179" s="258"/>
      <c r="I179" s="258"/>
      <c r="J179" s="259"/>
      <c r="K179" s="258"/>
      <c r="L179" s="259"/>
      <c r="M179" s="258"/>
      <c r="N179" s="242"/>
      <c r="O179" s="240"/>
      <c r="P179" s="242"/>
      <c r="Q179" s="240"/>
      <c r="R179" s="260"/>
      <c r="S179" s="436"/>
      <c r="T179" s="437"/>
    </row>
    <row r="180" spans="1:20" ht="105" hidden="1" customHeight="1">
      <c r="A180" s="59"/>
      <c r="B180" s="27"/>
      <c r="C180" s="273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88"/>
      <c r="T180" s="620"/>
    </row>
    <row r="181" spans="1:20" ht="38.25" hidden="1" customHeight="1">
      <c r="A181" s="21"/>
      <c r="B181" s="1"/>
      <c r="C181" s="65"/>
      <c r="D181" s="542"/>
      <c r="E181" s="543"/>
      <c r="F181" s="543"/>
      <c r="G181" s="544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21"/>
      <c r="T181" s="622"/>
    </row>
    <row r="182" spans="1:20" ht="33" hidden="1" customHeight="1">
      <c r="A182" s="20"/>
      <c r="B182" s="2"/>
      <c r="C182" s="63"/>
      <c r="D182" s="229"/>
      <c r="E182" s="230"/>
      <c r="F182" s="606"/>
      <c r="G182" s="607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23"/>
      <c r="T182" s="624"/>
    </row>
    <row r="183" spans="1:20" ht="38.25" customHeight="1">
      <c r="A183" s="157" t="s">
        <v>51</v>
      </c>
      <c r="B183" s="153"/>
      <c r="C183" s="66" t="s">
        <v>296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9">
        <f>+N186+N190+N193</f>
        <v>1562000</v>
      </c>
      <c r="O183" s="451">
        <f>+O186</f>
        <v>0</v>
      </c>
      <c r="P183" s="449">
        <f>+P188+P197+P200+P208+P205</f>
        <v>0</v>
      </c>
      <c r="Q183" s="451">
        <f>+Q186</f>
        <v>0</v>
      </c>
      <c r="R183" s="452">
        <f>+N183+P183</f>
        <v>1562000</v>
      </c>
      <c r="S183" s="770" t="s">
        <v>417</v>
      </c>
      <c r="T183" s="771"/>
    </row>
    <row r="184" spans="1:20" ht="47.25" customHeight="1">
      <c r="A184" s="21"/>
      <c r="B184" s="1"/>
      <c r="C184" s="63"/>
      <c r="D184" s="632" t="s">
        <v>132</v>
      </c>
      <c r="E184" s="633"/>
      <c r="F184" s="633"/>
      <c r="G184" s="634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602"/>
      <c r="T184" s="603"/>
    </row>
    <row r="185" spans="1:20" ht="60" customHeight="1">
      <c r="A185" s="20"/>
      <c r="B185" s="5"/>
      <c r="C185" s="64"/>
      <c r="D185" s="15"/>
      <c r="E185" s="16"/>
      <c r="F185" s="556" t="s">
        <v>204</v>
      </c>
      <c r="G185" s="557"/>
      <c r="H185" s="522" t="s">
        <v>376</v>
      </c>
      <c r="I185" s="345" t="s">
        <v>377</v>
      </c>
      <c r="J185" s="485">
        <v>0.14335664335664336</v>
      </c>
      <c r="K185" s="375" t="s">
        <v>378</v>
      </c>
      <c r="L185" s="485">
        <v>0.14335664335664336</v>
      </c>
      <c r="M185" s="375" t="s">
        <v>379</v>
      </c>
      <c r="N185" s="172"/>
      <c r="O185" s="5"/>
      <c r="P185" s="6"/>
      <c r="Q185" s="5"/>
      <c r="R185" s="50"/>
      <c r="S185" s="604"/>
      <c r="T185" s="605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1532000</v>
      </c>
      <c r="O186" s="27"/>
      <c r="P186" s="32"/>
      <c r="Q186" s="27"/>
      <c r="R186" s="51">
        <f>+N186+P186</f>
        <v>1532000</v>
      </c>
      <c r="S186" s="772" t="s">
        <v>417</v>
      </c>
      <c r="T186" s="773"/>
    </row>
    <row r="187" spans="1:20" ht="53.25" customHeight="1">
      <c r="A187" s="21"/>
      <c r="B187" s="1"/>
      <c r="C187" s="65"/>
      <c r="D187" s="627" t="s">
        <v>64</v>
      </c>
      <c r="E187" s="628"/>
      <c r="F187" s="628"/>
      <c r="G187" s="629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602"/>
      <c r="T187" s="603"/>
    </row>
    <row r="188" spans="1:20" ht="40.5" customHeight="1">
      <c r="A188" s="139"/>
      <c r="B188" s="3"/>
      <c r="C188" s="138"/>
      <c r="D188" s="3"/>
      <c r="E188" s="3"/>
      <c r="F188" s="608" t="s">
        <v>164</v>
      </c>
      <c r="G188" s="609"/>
      <c r="H188" s="487" t="s">
        <v>380</v>
      </c>
      <c r="I188" s="487" t="s">
        <v>414</v>
      </c>
      <c r="J188" s="335" t="s">
        <v>243</v>
      </c>
      <c r="K188" s="487" t="s">
        <v>381</v>
      </c>
      <c r="L188" s="488" t="s">
        <v>15</v>
      </c>
      <c r="M188" s="487" t="s">
        <v>381</v>
      </c>
      <c r="N188" s="137"/>
      <c r="O188" s="3"/>
      <c r="P188" s="137"/>
      <c r="Q188" s="3"/>
      <c r="R188" s="137"/>
      <c r="S188" s="616"/>
      <c r="T188" s="617"/>
    </row>
    <row r="189" spans="1:20" ht="41.25" customHeight="1">
      <c r="A189" s="20"/>
      <c r="B189" s="5"/>
      <c r="C189" s="64"/>
      <c r="D189" s="15"/>
      <c r="E189" s="16"/>
      <c r="F189" s="556" t="s">
        <v>165</v>
      </c>
      <c r="G189" s="595"/>
      <c r="H189" s="346" t="s">
        <v>159</v>
      </c>
      <c r="I189" s="353" t="s">
        <v>159</v>
      </c>
      <c r="J189" s="352" t="s">
        <v>159</v>
      </c>
      <c r="K189" s="353" t="s">
        <v>159</v>
      </c>
      <c r="L189" s="489"/>
      <c r="M189" s="353" t="s">
        <v>159</v>
      </c>
      <c r="N189" s="172"/>
      <c r="O189" s="5"/>
      <c r="P189" s="6"/>
      <c r="Q189" s="5"/>
      <c r="R189" s="50"/>
      <c r="S189" s="604"/>
      <c r="T189" s="605"/>
    </row>
    <row r="190" spans="1:20" ht="78.75" hidden="1" customHeight="1">
      <c r="A190" s="59" t="s">
        <v>297</v>
      </c>
      <c r="B190" s="27"/>
      <c r="C190" s="273" t="s">
        <v>298</v>
      </c>
      <c r="D190" s="28"/>
      <c r="E190" s="29"/>
      <c r="F190" s="29"/>
      <c r="G190" s="30"/>
      <c r="H190" s="340"/>
      <c r="I190" s="340"/>
      <c r="J190" s="341"/>
      <c r="K190" s="340"/>
      <c r="L190" s="341"/>
      <c r="M190" s="340"/>
      <c r="N190" s="32"/>
      <c r="O190" s="27"/>
      <c r="P190" s="32"/>
      <c r="Q190" s="27"/>
      <c r="R190" s="51">
        <f>+N190+P190</f>
        <v>0</v>
      </c>
      <c r="S190" s="588" t="s">
        <v>175</v>
      </c>
      <c r="T190" s="620"/>
    </row>
    <row r="191" spans="1:20" ht="66" hidden="1" customHeight="1">
      <c r="A191" s="21"/>
      <c r="B191" s="1"/>
      <c r="C191" s="65"/>
      <c r="D191" s="542" t="s">
        <v>217</v>
      </c>
      <c r="E191" s="543"/>
      <c r="F191" s="543"/>
      <c r="G191" s="544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21"/>
      <c r="T191" s="622"/>
    </row>
    <row r="192" spans="1:20" ht="41.25" hidden="1" customHeight="1">
      <c r="A192" s="20"/>
      <c r="B192" s="2"/>
      <c r="C192" s="63"/>
      <c r="D192" s="229"/>
      <c r="E192" s="230"/>
      <c r="F192" s="606" t="s">
        <v>218</v>
      </c>
      <c r="G192" s="607"/>
      <c r="H192" s="501"/>
      <c r="I192" s="501" t="s">
        <v>244</v>
      </c>
      <c r="J192" s="502"/>
      <c r="K192" s="501"/>
      <c r="L192" s="502"/>
      <c r="M192" s="501"/>
      <c r="N192" s="75"/>
      <c r="O192" s="2"/>
      <c r="P192" s="14"/>
      <c r="Q192" s="2"/>
      <c r="R192" s="49"/>
      <c r="S192" s="623"/>
      <c r="T192" s="624"/>
    </row>
    <row r="193" spans="1:25" ht="81.75" customHeight="1">
      <c r="A193" s="59" t="s">
        <v>308</v>
      </c>
      <c r="B193" s="27"/>
      <c r="C193" s="273" t="s">
        <v>307</v>
      </c>
      <c r="D193" s="28"/>
      <c r="E193" s="29"/>
      <c r="F193" s="29"/>
      <c r="G193" s="30"/>
      <c r="H193" s="340"/>
      <c r="I193" s="340"/>
      <c r="J193" s="341"/>
      <c r="K193" s="340"/>
      <c r="L193" s="341"/>
      <c r="M193" s="340"/>
      <c r="N193" s="32">
        <v>30000</v>
      </c>
      <c r="O193" s="27"/>
      <c r="P193" s="32"/>
      <c r="Q193" s="27"/>
      <c r="R193" s="51">
        <f>+N193+P193</f>
        <v>30000</v>
      </c>
      <c r="S193" s="588" t="s">
        <v>417</v>
      </c>
      <c r="T193" s="620"/>
    </row>
    <row r="194" spans="1:25" ht="53.25" customHeight="1">
      <c r="A194" s="21"/>
      <c r="B194" s="1"/>
      <c r="C194" s="65"/>
      <c r="D194" s="542" t="s">
        <v>217</v>
      </c>
      <c r="E194" s="543"/>
      <c r="F194" s="543"/>
      <c r="G194" s="544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21"/>
      <c r="T194" s="622"/>
    </row>
    <row r="195" spans="1:25" ht="59.25" customHeight="1">
      <c r="A195" s="20"/>
      <c r="B195" s="2"/>
      <c r="C195" s="63"/>
      <c r="D195" s="480"/>
      <c r="E195" s="481"/>
      <c r="F195" s="606" t="s">
        <v>218</v>
      </c>
      <c r="G195" s="607"/>
      <c r="H195" s="97"/>
      <c r="I195" s="97" t="s">
        <v>271</v>
      </c>
      <c r="J195" s="98"/>
      <c r="K195" s="97"/>
      <c r="L195" s="98"/>
      <c r="M195" s="97"/>
      <c r="N195" s="75"/>
      <c r="O195" s="2"/>
      <c r="P195" s="14"/>
      <c r="Q195" s="2"/>
      <c r="R195" s="49"/>
      <c r="S195" s="623"/>
      <c r="T195" s="624"/>
    </row>
    <row r="196" spans="1:25" ht="26.25" customHeight="1">
      <c r="A196" s="39" t="s">
        <v>52</v>
      </c>
      <c r="B196" s="7"/>
      <c r="C196" s="67" t="s">
        <v>309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9">
        <f>+N201+N204+N207+N212+N217+N223</f>
        <v>9520000</v>
      </c>
      <c r="O196" s="449" t="e">
        <f>+O201+#REF!+O207+O212</f>
        <v>#REF!</v>
      </c>
      <c r="P196" s="449">
        <f>+P201+P204+P207+P217+P212+P223</f>
        <v>237500</v>
      </c>
      <c r="Q196" s="449" t="e">
        <f>+Q201+#REF!+Q207+Q212</f>
        <v>#REF!</v>
      </c>
      <c r="R196" s="449">
        <f>+N196+P196</f>
        <v>9757500</v>
      </c>
      <c r="S196" s="625" t="s">
        <v>288</v>
      </c>
      <c r="T196" s="626"/>
    </row>
    <row r="197" spans="1:25" ht="51.75" customHeight="1">
      <c r="A197" s="21"/>
      <c r="B197" s="1"/>
      <c r="C197" s="65"/>
      <c r="D197" s="627" t="s">
        <v>112</v>
      </c>
      <c r="E197" s="628"/>
      <c r="F197" s="628"/>
      <c r="G197" s="629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602"/>
      <c r="T197" s="603"/>
    </row>
    <row r="198" spans="1:25" ht="51.75" customHeight="1">
      <c r="A198" s="19"/>
      <c r="B198" s="2"/>
      <c r="C198" s="133"/>
      <c r="D198" s="34"/>
      <c r="E198" s="25"/>
      <c r="F198" s="575" t="s">
        <v>113</v>
      </c>
      <c r="G198" s="576"/>
      <c r="H198" s="349">
        <v>0.05</v>
      </c>
      <c r="I198" s="349">
        <v>7.0000000000000007E-2</v>
      </c>
      <c r="J198" s="348"/>
      <c r="K198" s="349">
        <v>7.0000000000000007E-2</v>
      </c>
      <c r="L198" s="348"/>
      <c r="M198" s="349">
        <v>7.0000000000000007E-2</v>
      </c>
      <c r="N198" s="137"/>
      <c r="O198" s="2"/>
      <c r="P198" s="14"/>
      <c r="Q198" s="2"/>
      <c r="R198" s="49"/>
      <c r="S198" s="616"/>
      <c r="T198" s="617"/>
    </row>
    <row r="199" spans="1:25" ht="51.75" customHeight="1">
      <c r="A199" s="19"/>
      <c r="B199" s="2"/>
      <c r="C199" s="133"/>
      <c r="D199" s="585" t="s">
        <v>190</v>
      </c>
      <c r="E199" s="586"/>
      <c r="F199" s="586"/>
      <c r="G199" s="587"/>
      <c r="H199" s="191"/>
      <c r="I199" s="191"/>
      <c r="J199" s="190"/>
      <c r="K199" s="347"/>
      <c r="L199" s="190"/>
      <c r="M199" s="347"/>
      <c r="N199" s="137"/>
      <c r="O199" s="2"/>
      <c r="P199" s="14"/>
      <c r="Q199" s="2"/>
      <c r="R199" s="49"/>
      <c r="S199" s="616"/>
      <c r="T199" s="617"/>
    </row>
    <row r="200" spans="1:25" ht="58.5" customHeight="1">
      <c r="A200" s="20"/>
      <c r="B200" s="5"/>
      <c r="C200" s="64"/>
      <c r="D200" s="530"/>
      <c r="E200" s="531"/>
      <c r="F200" s="593" t="s">
        <v>191</v>
      </c>
      <c r="G200" s="638"/>
      <c r="H200" s="346" t="s">
        <v>272</v>
      </c>
      <c r="I200" s="346" t="s">
        <v>272</v>
      </c>
      <c r="J200" s="346" t="s">
        <v>250</v>
      </c>
      <c r="K200" s="346" t="s">
        <v>273</v>
      </c>
      <c r="L200" s="165"/>
      <c r="M200" s="346" t="s">
        <v>274</v>
      </c>
      <c r="N200" s="6"/>
      <c r="O200" s="5"/>
      <c r="P200" s="6"/>
      <c r="Q200" s="5"/>
      <c r="R200" s="50"/>
      <c r="S200" s="604"/>
      <c r="T200" s="605"/>
    </row>
    <row r="201" spans="1:25" ht="49.5" hidden="1" customHeight="1">
      <c r="A201" s="110" t="s">
        <v>133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662" t="s">
        <v>342</v>
      </c>
      <c r="T201" s="663"/>
      <c r="X201" s="762"/>
      <c r="Y201" s="763"/>
    </row>
    <row r="202" spans="1:25" ht="54" hidden="1" customHeight="1">
      <c r="A202" s="21"/>
      <c r="B202" s="1"/>
      <c r="C202" s="65"/>
      <c r="D202" s="549" t="s">
        <v>135</v>
      </c>
      <c r="E202" s="577"/>
      <c r="F202" s="577"/>
      <c r="G202" s="578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602"/>
      <c r="T202" s="603"/>
    </row>
    <row r="203" spans="1:25" ht="82.5" hidden="1" customHeight="1">
      <c r="A203" s="19"/>
      <c r="B203" s="2"/>
      <c r="C203" s="63"/>
      <c r="D203" s="15"/>
      <c r="E203" s="16"/>
      <c r="F203" s="556" t="s">
        <v>314</v>
      </c>
      <c r="G203" s="557"/>
      <c r="H203" s="346" t="s">
        <v>299</v>
      </c>
      <c r="I203" s="346" t="s">
        <v>299</v>
      </c>
      <c r="J203" s="352" t="s">
        <v>205</v>
      </c>
      <c r="K203" s="353" t="s">
        <v>299</v>
      </c>
      <c r="L203" s="352" t="s">
        <v>206</v>
      </c>
      <c r="M203" s="353" t="s">
        <v>299</v>
      </c>
      <c r="N203" s="137"/>
      <c r="O203" s="2"/>
      <c r="P203" s="14"/>
      <c r="Q203" s="2"/>
      <c r="R203" s="49"/>
      <c r="S203" s="604"/>
      <c r="T203" s="605"/>
    </row>
    <row r="204" spans="1:25" ht="62.25" customHeight="1">
      <c r="A204" s="110" t="s">
        <v>310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5300000</v>
      </c>
      <c r="O204" s="77"/>
      <c r="P204" s="78"/>
      <c r="Q204" s="77"/>
      <c r="R204" s="114">
        <f>+N204+P204</f>
        <v>5300000</v>
      </c>
      <c r="S204" s="662" t="s">
        <v>171</v>
      </c>
      <c r="T204" s="663"/>
      <c r="U204" s="226"/>
      <c r="V204" s="226"/>
      <c r="W204" s="226"/>
      <c r="X204" s="226"/>
    </row>
    <row r="205" spans="1:25" ht="62.25" customHeight="1">
      <c r="A205" s="21"/>
      <c r="B205" s="1"/>
      <c r="C205" s="65"/>
      <c r="D205" s="549" t="s">
        <v>382</v>
      </c>
      <c r="E205" s="577"/>
      <c r="F205" s="577"/>
      <c r="G205" s="578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602"/>
      <c r="T205" s="603"/>
    </row>
    <row r="206" spans="1:25" ht="62.25" customHeight="1">
      <c r="A206" s="19"/>
      <c r="B206" s="2"/>
      <c r="C206" s="63"/>
      <c r="D206" s="15"/>
      <c r="E206" s="16"/>
      <c r="F206" s="556" t="s">
        <v>383</v>
      </c>
      <c r="G206" s="557"/>
      <c r="H206" s="346" t="s">
        <v>384</v>
      </c>
      <c r="I206" s="346" t="s">
        <v>385</v>
      </c>
      <c r="J206" s="490"/>
      <c r="K206" s="353" t="s">
        <v>386</v>
      </c>
      <c r="L206" s="352" t="s">
        <v>251</v>
      </c>
      <c r="M206" s="353" t="s">
        <v>415</v>
      </c>
      <c r="N206" s="137"/>
      <c r="O206" s="2"/>
      <c r="P206" s="14"/>
      <c r="Q206" s="2"/>
      <c r="R206" s="49"/>
      <c r="S206" s="604"/>
      <c r="T206" s="605"/>
    </row>
    <row r="207" spans="1:25" ht="41.25" customHeight="1">
      <c r="A207" s="26" t="s">
        <v>302</v>
      </c>
      <c r="B207" s="27"/>
      <c r="C207" s="37" t="s">
        <v>303</v>
      </c>
      <c r="D207" s="28"/>
      <c r="E207" s="29"/>
      <c r="F207" s="29"/>
      <c r="G207" s="30"/>
      <c r="H207" s="340"/>
      <c r="I207" s="340"/>
      <c r="J207" s="341"/>
      <c r="K207" s="340"/>
      <c r="L207" s="341"/>
      <c r="M207" s="340"/>
      <c r="N207" s="32">
        <v>220000</v>
      </c>
      <c r="O207" s="27"/>
      <c r="P207" s="32">
        <v>0</v>
      </c>
      <c r="Q207" s="27"/>
      <c r="R207" s="51">
        <f>+N207+P207</f>
        <v>220000</v>
      </c>
      <c r="S207" s="618" t="s">
        <v>143</v>
      </c>
      <c r="T207" s="619"/>
    </row>
    <row r="208" spans="1:25" ht="88.5" customHeight="1">
      <c r="A208" s="21"/>
      <c r="B208" s="1"/>
      <c r="C208" s="65"/>
      <c r="D208" s="549" t="s">
        <v>65</v>
      </c>
      <c r="E208" s="550"/>
      <c r="F208" s="550"/>
      <c r="G208" s="551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602"/>
      <c r="T208" s="603"/>
    </row>
    <row r="209" spans="1:20" ht="88.5" customHeight="1">
      <c r="A209" s="19"/>
      <c r="B209" s="2"/>
      <c r="C209" s="63"/>
      <c r="D209" s="134"/>
      <c r="E209" s="135"/>
      <c r="F209" s="608" t="s">
        <v>66</v>
      </c>
      <c r="G209" s="609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16"/>
      <c r="T209" s="617"/>
    </row>
    <row r="210" spans="1:20" ht="88.5" customHeight="1">
      <c r="A210" s="19"/>
      <c r="B210" s="2"/>
      <c r="C210" s="63"/>
      <c r="D210" s="134"/>
      <c r="E210" s="135"/>
      <c r="F210" s="608" t="s">
        <v>168</v>
      </c>
      <c r="G210" s="609"/>
      <c r="H210" s="137">
        <v>423</v>
      </c>
      <c r="I210" s="14">
        <v>450</v>
      </c>
      <c r="J210" s="2"/>
      <c r="K210" s="14">
        <v>450</v>
      </c>
      <c r="L210" s="2"/>
      <c r="M210" s="14">
        <v>450</v>
      </c>
      <c r="N210" s="14"/>
      <c r="O210" s="2"/>
      <c r="P210" s="14"/>
      <c r="Q210" s="2"/>
      <c r="R210" s="49"/>
      <c r="S210" s="616"/>
      <c r="T210" s="617"/>
    </row>
    <row r="211" spans="1:20" ht="55.5" customHeight="1">
      <c r="A211" s="20"/>
      <c r="B211" s="5"/>
      <c r="C211" s="64"/>
      <c r="D211" s="15"/>
      <c r="E211" s="16"/>
      <c r="F211" s="556" t="s">
        <v>169</v>
      </c>
      <c r="G211" s="595"/>
      <c r="H211" s="17">
        <v>20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604"/>
      <c r="T211" s="605"/>
    </row>
    <row r="212" spans="1:20" ht="67.5" customHeight="1">
      <c r="A212" s="26" t="s">
        <v>300</v>
      </c>
      <c r="B212" s="27"/>
      <c r="C212" s="37" t="s">
        <v>301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1600000</v>
      </c>
      <c r="O212" s="27"/>
      <c r="P212" s="32">
        <v>237500</v>
      </c>
      <c r="Q212" s="27"/>
      <c r="R212" s="51">
        <f>+N212+P212</f>
        <v>1837500</v>
      </c>
      <c r="S212" s="618" t="s">
        <v>170</v>
      </c>
      <c r="T212" s="619"/>
    </row>
    <row r="213" spans="1:20" ht="48.75" customHeight="1">
      <c r="A213" s="21"/>
      <c r="B213" s="1"/>
      <c r="C213" s="65"/>
      <c r="D213" s="549" t="s">
        <v>134</v>
      </c>
      <c r="E213" s="550"/>
      <c r="F213" s="550"/>
      <c r="G213" s="551"/>
      <c r="H213" s="13"/>
      <c r="I213" s="13"/>
      <c r="J213" s="1"/>
      <c r="K213" s="13"/>
      <c r="L213" s="1"/>
      <c r="M213" s="13"/>
      <c r="N213" s="173"/>
      <c r="O213" s="1"/>
      <c r="P213" s="13"/>
      <c r="Q213" s="1"/>
      <c r="R213" s="52"/>
      <c r="S213" s="602"/>
      <c r="T213" s="603"/>
    </row>
    <row r="214" spans="1:20" ht="63" customHeight="1">
      <c r="A214" s="20"/>
      <c r="B214" s="5"/>
      <c r="C214" s="64"/>
      <c r="D214" s="4"/>
      <c r="E214" s="3"/>
      <c r="F214" s="608" t="s">
        <v>207</v>
      </c>
      <c r="G214" s="609"/>
      <c r="H214" s="233">
        <v>530</v>
      </c>
      <c r="I214" s="233">
        <v>530</v>
      </c>
      <c r="J214" s="234"/>
      <c r="K214" s="233">
        <v>530</v>
      </c>
      <c r="L214" s="234"/>
      <c r="M214" s="233">
        <v>530</v>
      </c>
      <c r="N214" s="94"/>
      <c r="O214" s="5"/>
      <c r="P214" s="6"/>
      <c r="Q214" s="5"/>
      <c r="R214" s="50"/>
      <c r="S214" s="604"/>
      <c r="T214" s="605"/>
    </row>
    <row r="215" spans="1:20" ht="63" customHeight="1">
      <c r="A215" s="20"/>
      <c r="B215" s="5"/>
      <c r="C215" s="64"/>
      <c r="D215" s="549" t="s">
        <v>382</v>
      </c>
      <c r="E215" s="550"/>
      <c r="F215" s="550"/>
      <c r="G215" s="551"/>
      <c r="H215" s="523"/>
      <c r="I215" s="233"/>
      <c r="J215" s="234"/>
      <c r="K215" s="233"/>
      <c r="L215" s="234"/>
      <c r="M215" s="233"/>
      <c r="N215" s="94"/>
      <c r="O215" s="5"/>
      <c r="P215" s="6"/>
      <c r="Q215" s="5"/>
      <c r="R215" s="50"/>
      <c r="S215" s="519"/>
      <c r="T215" s="520"/>
    </row>
    <row r="216" spans="1:20" ht="63" customHeight="1">
      <c r="A216" s="20"/>
      <c r="B216" s="5"/>
      <c r="C216" s="64"/>
      <c r="D216" s="4"/>
      <c r="E216" s="3"/>
      <c r="F216" s="608" t="s">
        <v>387</v>
      </c>
      <c r="G216" s="609"/>
      <c r="H216" s="523">
        <v>100</v>
      </c>
      <c r="I216" s="233">
        <v>100</v>
      </c>
      <c r="J216" s="234"/>
      <c r="K216" s="233">
        <v>100</v>
      </c>
      <c r="L216" s="234"/>
      <c r="M216" s="233">
        <v>100</v>
      </c>
      <c r="N216" s="94"/>
      <c r="O216" s="5"/>
      <c r="P216" s="6"/>
      <c r="Q216" s="5"/>
      <c r="R216" s="50"/>
      <c r="S216" s="519"/>
      <c r="T216" s="520"/>
    </row>
    <row r="217" spans="1:20" ht="48.75" customHeight="1">
      <c r="A217" s="59" t="s">
        <v>311</v>
      </c>
      <c r="B217" s="54"/>
      <c r="C217" s="413" t="s">
        <v>346</v>
      </c>
      <c r="D217" s="117"/>
      <c r="E217" s="56"/>
      <c r="F217" s="70"/>
      <c r="G217" s="71"/>
      <c r="H217" s="414"/>
      <c r="I217" s="415"/>
      <c r="J217" s="416"/>
      <c r="K217" s="415"/>
      <c r="L217" s="416"/>
      <c r="M217" s="415"/>
      <c r="N217" s="78">
        <v>500000</v>
      </c>
      <c r="O217" s="77"/>
      <c r="P217" s="78"/>
      <c r="Q217" s="54"/>
      <c r="R217" s="114">
        <f>+N217+P217</f>
        <v>500000</v>
      </c>
      <c r="S217" s="618" t="s">
        <v>253</v>
      </c>
      <c r="T217" s="619"/>
    </row>
    <row r="218" spans="1:20" ht="51" customHeight="1">
      <c r="A218" s="357"/>
      <c r="B218" s="3"/>
      <c r="C218" s="327"/>
      <c r="D218" s="596" t="s">
        <v>145</v>
      </c>
      <c r="E218" s="597"/>
      <c r="F218" s="597"/>
      <c r="G218" s="598"/>
      <c r="H218" s="359"/>
      <c r="I218" s="359"/>
      <c r="J218" s="355"/>
      <c r="K218" s="361"/>
      <c r="L218" s="355"/>
      <c r="M218" s="363"/>
      <c r="N218" s="13"/>
      <c r="O218" s="3"/>
      <c r="P218" s="12"/>
      <c r="Q218" s="3"/>
      <c r="R218" s="12"/>
      <c r="S218" s="356"/>
      <c r="T218" s="365"/>
    </row>
    <row r="219" spans="1:20" ht="38.25" customHeight="1">
      <c r="A219" s="358"/>
      <c r="B219" s="3"/>
      <c r="C219" s="138"/>
      <c r="D219" s="613" t="s">
        <v>146</v>
      </c>
      <c r="E219" s="614"/>
      <c r="F219" s="614"/>
      <c r="G219" s="615"/>
      <c r="H219" s="360">
        <v>5</v>
      </c>
      <c r="I219" s="360">
        <v>5</v>
      </c>
      <c r="J219" s="355"/>
      <c r="K219" s="362">
        <v>5</v>
      </c>
      <c r="L219" s="355"/>
      <c r="M219" s="364">
        <v>5</v>
      </c>
      <c r="N219" s="14"/>
      <c r="O219" s="3"/>
      <c r="P219" s="137"/>
      <c r="Q219" s="3"/>
      <c r="R219" s="137"/>
      <c r="S219" s="284"/>
      <c r="T219" s="225"/>
    </row>
    <row r="220" spans="1:20" ht="55.5" hidden="1" customHeight="1" thickBot="1">
      <c r="A220" s="205"/>
      <c r="B220" s="206"/>
      <c r="C220" s="207"/>
      <c r="D220" s="208"/>
      <c r="E220" s="209"/>
      <c r="F220" s="209"/>
      <c r="G220" s="210"/>
      <c r="H220" s="211"/>
      <c r="I220" s="211"/>
      <c r="J220" s="212"/>
      <c r="K220" s="213"/>
      <c r="L220" s="212"/>
      <c r="M220" s="213"/>
      <c r="N220" s="214"/>
      <c r="O220" s="215"/>
      <c r="P220" s="216"/>
      <c r="Q220" s="217"/>
      <c r="R220" s="354"/>
      <c r="S220" s="765"/>
      <c r="T220" s="766"/>
    </row>
    <row r="221" spans="1:20" ht="63" hidden="1" customHeight="1" thickBot="1">
      <c r="A221" s="142"/>
      <c r="B221" s="5"/>
      <c r="C221" s="64"/>
      <c r="D221" s="610"/>
      <c r="E221" s="611"/>
      <c r="F221" s="611"/>
      <c r="G221" s="612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200"/>
      <c r="T221" s="201"/>
    </row>
    <row r="222" spans="1:20" ht="57.75" hidden="1" customHeight="1" thickBot="1">
      <c r="A222" s="142"/>
      <c r="B222" s="5"/>
      <c r="C222" s="64"/>
      <c r="D222" s="778"/>
      <c r="E222" s="779"/>
      <c r="F222" s="779"/>
      <c r="G222" s="780"/>
      <c r="H222" s="17"/>
      <c r="I222" s="218"/>
      <c r="J222" s="170"/>
      <c r="K222" s="219"/>
      <c r="L222" s="170"/>
      <c r="M222" s="219"/>
      <c r="N222" s="6"/>
      <c r="O222" s="16"/>
      <c r="P222" s="172"/>
      <c r="Q222" s="160"/>
      <c r="R222" s="50"/>
      <c r="S222" s="286"/>
      <c r="T222" s="285"/>
    </row>
    <row r="223" spans="1:20" ht="57.75" customHeight="1">
      <c r="A223" s="381" t="s">
        <v>312</v>
      </c>
      <c r="B223" s="299"/>
      <c r="C223" s="417" t="s">
        <v>347</v>
      </c>
      <c r="D223" s="418"/>
      <c r="E223" s="309"/>
      <c r="F223" s="320"/>
      <c r="G223" s="321"/>
      <c r="H223" s="419"/>
      <c r="I223" s="420"/>
      <c r="J223" s="421"/>
      <c r="K223" s="420"/>
      <c r="L223" s="421"/>
      <c r="M223" s="420"/>
      <c r="N223" s="350">
        <v>1900000</v>
      </c>
      <c r="O223" s="351"/>
      <c r="P223" s="350"/>
      <c r="Q223" s="299"/>
      <c r="R223" s="400">
        <f>+N223+P223</f>
        <v>1900000</v>
      </c>
      <c r="S223" s="662" t="s">
        <v>253</v>
      </c>
      <c r="T223" s="769"/>
    </row>
    <row r="224" spans="1:20" ht="57.75" customHeight="1">
      <c r="A224" s="357"/>
      <c r="B224" s="302"/>
      <c r="C224" s="327"/>
      <c r="D224" s="596" t="s">
        <v>145</v>
      </c>
      <c r="E224" s="597"/>
      <c r="F224" s="597"/>
      <c r="G224" s="598"/>
      <c r="H224" s="359"/>
      <c r="I224" s="359"/>
      <c r="J224" s="366"/>
      <c r="K224" s="363"/>
      <c r="L224" s="366"/>
      <c r="M224" s="363"/>
      <c r="N224" s="13"/>
      <c r="O224" s="302"/>
      <c r="P224" s="12"/>
      <c r="Q224" s="302"/>
      <c r="R224" s="12"/>
      <c r="S224" s="367"/>
      <c r="T224" s="365"/>
    </row>
    <row r="225" spans="1:24" ht="57.75" customHeight="1">
      <c r="A225" s="358"/>
      <c r="B225" s="16"/>
      <c r="C225" s="328"/>
      <c r="D225" s="778" t="s">
        <v>146</v>
      </c>
      <c r="E225" s="779"/>
      <c r="F225" s="779"/>
      <c r="G225" s="780"/>
      <c r="H225" s="17">
        <v>30</v>
      </c>
      <c r="I225" s="17">
        <v>30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5"/>
      <c r="T225" s="296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51">
        <f>+N229</f>
        <v>4100000</v>
      </c>
      <c r="O226" s="451" t="e">
        <f>+O229+#REF!</f>
        <v>#REF!</v>
      </c>
      <c r="P226" s="451">
        <f>+P229</f>
        <v>0</v>
      </c>
      <c r="Q226" s="451" t="e">
        <f>+Q229+#REF!</f>
        <v>#REF!</v>
      </c>
      <c r="R226" s="453">
        <f>+R229</f>
        <v>4100000</v>
      </c>
      <c r="S226" s="660" t="s">
        <v>166</v>
      </c>
      <c r="T226" s="661"/>
    </row>
    <row r="227" spans="1:24" ht="42" customHeight="1">
      <c r="A227" s="21"/>
      <c r="B227" s="1"/>
      <c r="C227" s="65"/>
      <c r="D227" s="549" t="s">
        <v>97</v>
      </c>
      <c r="E227" s="550"/>
      <c r="F227" s="550"/>
      <c r="G227" s="551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552"/>
      <c r="T227" s="553"/>
    </row>
    <row r="228" spans="1:24" ht="41.25" customHeight="1">
      <c r="A228" s="20"/>
      <c r="B228" s="5"/>
      <c r="C228" s="64"/>
      <c r="D228" s="15"/>
      <c r="E228" s="16"/>
      <c r="F228" s="556" t="s">
        <v>388</v>
      </c>
      <c r="G228" s="557"/>
      <c r="H228" s="231">
        <v>0</v>
      </c>
      <c r="I228" s="231">
        <v>1</v>
      </c>
      <c r="J228" s="232"/>
      <c r="K228" s="231">
        <v>1</v>
      </c>
      <c r="L228" s="232"/>
      <c r="M228" s="231">
        <v>1</v>
      </c>
      <c r="N228" s="6"/>
      <c r="O228" s="5"/>
      <c r="P228" s="6"/>
      <c r="Q228" s="5"/>
      <c r="R228" s="50"/>
      <c r="S228" s="554"/>
      <c r="T228" s="555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4100000</v>
      </c>
      <c r="O229" s="27"/>
      <c r="P229" s="32"/>
      <c r="Q229" s="27"/>
      <c r="R229" s="51">
        <f>+N229+P229</f>
        <v>4100000</v>
      </c>
      <c r="S229" s="588" t="s">
        <v>167</v>
      </c>
      <c r="T229" s="589"/>
    </row>
    <row r="230" spans="1:24" ht="47.25" customHeight="1">
      <c r="A230" s="21"/>
      <c r="B230" s="1"/>
      <c r="C230" s="65"/>
      <c r="D230" s="549" t="s">
        <v>323</v>
      </c>
      <c r="E230" s="550"/>
      <c r="F230" s="550"/>
      <c r="G230" s="551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552"/>
      <c r="T230" s="553"/>
    </row>
    <row r="231" spans="1:24" ht="81" customHeight="1">
      <c r="A231" s="20"/>
      <c r="B231" s="5"/>
      <c r="C231" s="64"/>
      <c r="D231" s="15"/>
      <c r="E231" s="16"/>
      <c r="F231" s="556" t="s">
        <v>389</v>
      </c>
      <c r="G231" s="557"/>
      <c r="H231" s="231">
        <v>3.36</v>
      </c>
      <c r="I231" s="231">
        <v>2.8</v>
      </c>
      <c r="J231" s="232"/>
      <c r="K231" s="231">
        <v>3</v>
      </c>
      <c r="L231" s="232"/>
      <c r="M231" s="231">
        <v>3</v>
      </c>
      <c r="N231" s="6"/>
      <c r="O231" s="5"/>
      <c r="P231" s="6"/>
      <c r="Q231" s="5"/>
      <c r="R231" s="50"/>
      <c r="S231" s="554"/>
      <c r="T231" s="555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88"/>
      <c r="T232" s="589"/>
    </row>
    <row r="233" spans="1:24" ht="54" hidden="1" customHeight="1">
      <c r="A233" s="21"/>
      <c r="B233" s="1"/>
      <c r="C233" s="65"/>
      <c r="D233" s="549"/>
      <c r="E233" s="550"/>
      <c r="F233" s="550"/>
      <c r="G233" s="551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552"/>
      <c r="T233" s="553"/>
    </row>
    <row r="234" spans="1:24" ht="54" hidden="1" customHeight="1">
      <c r="A234" s="20"/>
      <c r="B234" s="5"/>
      <c r="C234" s="64"/>
      <c r="D234" s="15"/>
      <c r="E234" s="16"/>
      <c r="F234" s="556"/>
      <c r="G234" s="557"/>
      <c r="H234" s="231"/>
      <c r="I234" s="231"/>
      <c r="J234" s="232"/>
      <c r="K234" s="231"/>
      <c r="L234" s="232"/>
      <c r="M234" s="231"/>
      <c r="N234" s="6"/>
      <c r="O234" s="5"/>
      <c r="P234" s="6"/>
      <c r="Q234" s="5"/>
      <c r="R234" s="50"/>
      <c r="S234" s="554"/>
      <c r="T234" s="555"/>
    </row>
    <row r="235" spans="1:24" ht="89.2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9">
        <f>+N238+N242+N247+N250+N255+N258+N261+N263+N265+N267+N271+N273</f>
        <v>11346000</v>
      </c>
      <c r="O235" s="449">
        <f>+O238+O242+O247+O255+O261</f>
        <v>0</v>
      </c>
      <c r="P235" s="449">
        <f>+P238+P242+P247+P250+P255+P258+P261+P263+P265+P267+P271+P273</f>
        <v>120000</v>
      </c>
      <c r="Q235" s="449">
        <f>+Q238+Q242+Q247+Q250+Q255+Q258+Q261+Q263+Q265+Q269</f>
        <v>0</v>
      </c>
      <c r="R235" s="454">
        <f>+N235+P235</f>
        <v>11466000</v>
      </c>
      <c r="S235" s="660" t="s">
        <v>343</v>
      </c>
      <c r="T235" s="661"/>
    </row>
    <row r="236" spans="1:24" ht="45" customHeight="1">
      <c r="A236" s="21"/>
      <c r="B236" s="1"/>
      <c r="C236" s="65"/>
      <c r="D236" s="549" t="s">
        <v>98</v>
      </c>
      <c r="E236" s="550"/>
      <c r="F236" s="550"/>
      <c r="G236" s="551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602"/>
      <c r="T236" s="603"/>
    </row>
    <row r="237" spans="1:24" ht="51" customHeight="1">
      <c r="A237" s="20"/>
      <c r="B237" s="5"/>
      <c r="C237" s="64"/>
      <c r="D237" s="15"/>
      <c r="E237" s="16"/>
      <c r="F237" s="556" t="s">
        <v>99</v>
      </c>
      <c r="G237" s="557"/>
      <c r="H237" s="47" t="s">
        <v>412</v>
      </c>
      <c r="I237" s="47" t="s">
        <v>412</v>
      </c>
      <c r="J237" s="80"/>
      <c r="K237" s="47" t="s">
        <v>412</v>
      </c>
      <c r="L237" s="80"/>
      <c r="M237" s="47" t="s">
        <v>412</v>
      </c>
      <c r="N237" s="6"/>
      <c r="O237" s="5"/>
      <c r="P237" s="6"/>
      <c r="Q237" s="5"/>
      <c r="R237" s="50"/>
      <c r="S237" s="604"/>
      <c r="T237" s="605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3485000</v>
      </c>
      <c r="O238" s="27"/>
      <c r="P238" s="32">
        <v>2000</v>
      </c>
      <c r="Q238" s="27"/>
      <c r="R238" s="51">
        <f>+N238+P238</f>
        <v>3487000</v>
      </c>
      <c r="S238" s="618" t="s">
        <v>172</v>
      </c>
      <c r="T238" s="619"/>
      <c r="W238" s="762"/>
      <c r="X238" s="762"/>
    </row>
    <row r="239" spans="1:24" ht="40.5" customHeight="1">
      <c r="A239" s="21"/>
      <c r="B239" s="1"/>
      <c r="C239" s="65"/>
      <c r="D239" s="549" t="s">
        <v>324</v>
      </c>
      <c r="E239" s="550"/>
      <c r="F239" s="550"/>
      <c r="G239" s="551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602"/>
      <c r="T239" s="603"/>
    </row>
    <row r="240" spans="1:24" ht="61.5" customHeight="1">
      <c r="A240" s="19"/>
      <c r="B240" s="2"/>
      <c r="C240" s="63"/>
      <c r="D240" s="4"/>
      <c r="E240" s="3"/>
      <c r="F240" s="575" t="s">
        <v>325</v>
      </c>
      <c r="G240" s="576"/>
      <c r="H240" s="486" t="s">
        <v>413</v>
      </c>
      <c r="I240" s="486" t="s">
        <v>413</v>
      </c>
      <c r="J240" s="486" t="s">
        <v>119</v>
      </c>
      <c r="K240" s="486" t="s">
        <v>413</v>
      </c>
      <c r="L240" s="486" t="s">
        <v>120</v>
      </c>
      <c r="M240" s="486" t="s">
        <v>413</v>
      </c>
      <c r="N240" s="14"/>
      <c r="O240" s="2"/>
      <c r="P240" s="14"/>
      <c r="Q240" s="2"/>
      <c r="R240" s="49"/>
      <c r="S240" s="616"/>
      <c r="T240" s="617"/>
    </row>
    <row r="241" spans="1:28" ht="61.5" customHeight="1">
      <c r="A241" s="19"/>
      <c r="B241" s="2"/>
      <c r="C241" s="63"/>
      <c r="D241" s="4"/>
      <c r="E241" s="3"/>
      <c r="F241" s="575"/>
      <c r="G241" s="576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5"/>
      <c r="T241" s="296"/>
    </row>
    <row r="242" spans="1:28" ht="76.5" customHeight="1">
      <c r="A242" s="330" t="s">
        <v>100</v>
      </c>
      <c r="B242" s="342"/>
      <c r="C242" s="373" t="s">
        <v>1</v>
      </c>
      <c r="D242" s="368"/>
      <c r="E242" s="369"/>
      <c r="F242" s="369"/>
      <c r="G242" s="370"/>
      <c r="H242" s="148"/>
      <c r="I242" s="148"/>
      <c r="J242" s="342"/>
      <c r="K242" s="148"/>
      <c r="L242" s="342"/>
      <c r="M242" s="148"/>
      <c r="N242" s="32">
        <v>110000</v>
      </c>
      <c r="O242" s="27"/>
      <c r="P242" s="32"/>
      <c r="Q242" s="27"/>
      <c r="R242" s="51">
        <f>+N242+P242</f>
        <v>110000</v>
      </c>
      <c r="S242" s="618" t="s">
        <v>172</v>
      </c>
      <c r="T242" s="619"/>
    </row>
    <row r="243" spans="1:28" ht="46.5" customHeight="1">
      <c r="A243" s="21"/>
      <c r="B243" s="1"/>
      <c r="C243" s="156"/>
      <c r="D243" s="590" t="s">
        <v>208</v>
      </c>
      <c r="E243" s="591"/>
      <c r="F243" s="591"/>
      <c r="G243" s="592"/>
      <c r="H243" s="223"/>
      <c r="I243" s="223"/>
      <c r="J243" s="374"/>
      <c r="K243" s="338"/>
      <c r="L243" s="374"/>
      <c r="M243" s="338"/>
      <c r="N243" s="12"/>
      <c r="O243" s="1"/>
      <c r="P243" s="13"/>
      <c r="Q243" s="1"/>
      <c r="R243" s="52"/>
      <c r="S243" s="602"/>
      <c r="T243" s="603"/>
    </row>
    <row r="244" spans="1:28" ht="46.5" customHeight="1">
      <c r="A244" s="19"/>
      <c r="B244" s="2"/>
      <c r="C244" s="133"/>
      <c r="D244" s="528"/>
      <c r="E244" s="529"/>
      <c r="F244" s="566" t="s">
        <v>173</v>
      </c>
      <c r="G244" s="653"/>
      <c r="H244" s="191">
        <v>3</v>
      </c>
      <c r="I244" s="191">
        <v>3</v>
      </c>
      <c r="J244" s="534"/>
      <c r="K244" s="347">
        <v>3</v>
      </c>
      <c r="L244" s="534"/>
      <c r="M244" s="347">
        <v>3</v>
      </c>
      <c r="N244" s="137"/>
      <c r="O244" s="2"/>
      <c r="P244" s="14"/>
      <c r="Q244" s="2"/>
      <c r="R244" s="49"/>
      <c r="S244" s="616"/>
      <c r="T244" s="617"/>
    </row>
    <row r="245" spans="1:28" ht="66" customHeight="1">
      <c r="A245" s="19"/>
      <c r="B245" s="2"/>
      <c r="C245" s="133"/>
      <c r="D245" s="528"/>
      <c r="E245" s="529"/>
      <c r="F245" s="566" t="s">
        <v>209</v>
      </c>
      <c r="G245" s="653"/>
      <c r="H245" s="345" t="s">
        <v>211</v>
      </c>
      <c r="I245" s="345" t="s">
        <v>212</v>
      </c>
      <c r="J245" s="344" t="s">
        <v>212</v>
      </c>
      <c r="K245" s="345" t="s">
        <v>212</v>
      </c>
      <c r="L245" s="371"/>
      <c r="M245" s="375" t="s">
        <v>252</v>
      </c>
      <c r="N245" s="137"/>
      <c r="O245" s="2"/>
      <c r="P245" s="14"/>
      <c r="Q245" s="2"/>
      <c r="R245" s="49"/>
      <c r="S245" s="616"/>
      <c r="T245" s="617"/>
      <c r="W245" s="344"/>
      <c r="X245" s="344"/>
      <c r="Y245" s="344"/>
      <c r="Z245" s="344"/>
      <c r="AA245" s="371"/>
      <c r="AB245" s="344"/>
    </row>
    <row r="246" spans="1:28" ht="51" customHeight="1">
      <c r="A246" s="20"/>
      <c r="B246" s="5"/>
      <c r="C246" s="119"/>
      <c r="D246" s="236"/>
      <c r="E246" s="241"/>
      <c r="F246" s="545" t="s">
        <v>210</v>
      </c>
      <c r="G246" s="764"/>
      <c r="H246" s="242">
        <v>13</v>
      </c>
      <c r="I246" s="242">
        <v>15</v>
      </c>
      <c r="J246" s="372"/>
      <c r="K246" s="339">
        <v>15</v>
      </c>
      <c r="L246" s="372"/>
      <c r="M246" s="339">
        <v>17</v>
      </c>
      <c r="N246" s="172"/>
      <c r="O246" s="5"/>
      <c r="P246" s="6"/>
      <c r="Q246" s="5"/>
      <c r="R246" s="50"/>
      <c r="S246" s="604"/>
      <c r="T246" s="605"/>
    </row>
    <row r="247" spans="1:28" ht="88.5" customHeight="1">
      <c r="A247" s="376" t="s">
        <v>73</v>
      </c>
      <c r="B247" s="299"/>
      <c r="C247" s="319" t="s">
        <v>6</v>
      </c>
      <c r="D247" s="308"/>
      <c r="E247" s="309"/>
      <c r="F247" s="331"/>
      <c r="G247" s="377"/>
      <c r="H247" s="298"/>
      <c r="I247" s="298"/>
      <c r="J247" s="299"/>
      <c r="K247" s="298"/>
      <c r="L247" s="299"/>
      <c r="M247" s="298"/>
      <c r="N247" s="298">
        <v>6500000</v>
      </c>
      <c r="O247" s="299"/>
      <c r="P247" s="298">
        <v>118000</v>
      </c>
      <c r="Q247" s="299"/>
      <c r="R247" s="378">
        <f>+N247+P247</f>
        <v>6618000</v>
      </c>
      <c r="S247" s="618" t="s">
        <v>344</v>
      </c>
      <c r="T247" s="619"/>
    </row>
    <row r="248" spans="1:28" ht="49.5" customHeight="1">
      <c r="A248" s="380"/>
      <c r="B248" s="302"/>
      <c r="C248" s="327"/>
      <c r="D248" s="549" t="s">
        <v>213</v>
      </c>
      <c r="E248" s="577"/>
      <c r="F248" s="577"/>
      <c r="G248" s="578"/>
      <c r="H248" s="13"/>
      <c r="I248" s="13"/>
      <c r="J248" s="302"/>
      <c r="K248" s="12"/>
      <c r="L248" s="302"/>
      <c r="M248" s="12"/>
      <c r="N248" s="13"/>
      <c r="O248" s="302"/>
      <c r="P248" s="12"/>
      <c r="Q248" s="302"/>
      <c r="R248" s="12"/>
      <c r="S248" s="602"/>
      <c r="T248" s="603"/>
    </row>
    <row r="249" spans="1:28" ht="54" customHeight="1">
      <c r="A249" s="160"/>
      <c r="B249" s="16"/>
      <c r="C249" s="328"/>
      <c r="D249" s="15"/>
      <c r="E249" s="16"/>
      <c r="F249" s="556" t="s">
        <v>325</v>
      </c>
      <c r="G249" s="595"/>
      <c r="H249" s="346" t="s">
        <v>410</v>
      </c>
      <c r="I249" s="346" t="s">
        <v>411</v>
      </c>
      <c r="J249" s="372"/>
      <c r="K249" s="346" t="s">
        <v>411</v>
      </c>
      <c r="L249" s="372"/>
      <c r="M249" s="346" t="s">
        <v>411</v>
      </c>
      <c r="N249" s="6"/>
      <c r="O249" s="16"/>
      <c r="P249" s="172"/>
      <c r="Q249" s="16"/>
      <c r="R249" s="172"/>
      <c r="S249" s="604"/>
      <c r="T249" s="605"/>
    </row>
    <row r="250" spans="1:28" ht="68.25" customHeight="1">
      <c r="A250" s="376" t="s">
        <v>100</v>
      </c>
      <c r="B250" s="299"/>
      <c r="C250" s="319" t="s">
        <v>1</v>
      </c>
      <c r="D250" s="308"/>
      <c r="E250" s="309"/>
      <c r="F250" s="331"/>
      <c r="G250" s="377"/>
      <c r="H250" s="298"/>
      <c r="I250" s="298"/>
      <c r="J250" s="299"/>
      <c r="K250" s="298"/>
      <c r="L250" s="299"/>
      <c r="M250" s="298"/>
      <c r="N250" s="298">
        <v>700000</v>
      </c>
      <c r="O250" s="299"/>
      <c r="P250" s="298"/>
      <c r="Q250" s="299"/>
      <c r="R250" s="378">
        <f>+N250+P250</f>
        <v>700000</v>
      </c>
      <c r="S250" s="618" t="s">
        <v>344</v>
      </c>
      <c r="T250" s="619"/>
    </row>
    <row r="251" spans="1:28" ht="44.25" customHeight="1">
      <c r="A251" s="380"/>
      <c r="B251" s="302"/>
      <c r="C251" s="327"/>
      <c r="D251" s="590" t="s">
        <v>214</v>
      </c>
      <c r="E251" s="591"/>
      <c r="F251" s="591"/>
      <c r="G251" s="592"/>
      <c r="H251" s="223"/>
      <c r="I251" s="223"/>
      <c r="J251" s="374"/>
      <c r="K251" s="338"/>
      <c r="L251" s="374"/>
      <c r="M251" s="338"/>
      <c r="N251" s="13"/>
      <c r="O251" s="302"/>
      <c r="P251" s="12"/>
      <c r="Q251" s="302"/>
      <c r="R251" s="12"/>
      <c r="S251" s="602"/>
      <c r="T251" s="603"/>
    </row>
    <row r="252" spans="1:28" ht="56.25" customHeight="1">
      <c r="A252" s="139"/>
      <c r="B252" s="3"/>
      <c r="C252" s="138"/>
      <c r="D252" s="528"/>
      <c r="E252" s="529"/>
      <c r="F252" s="566" t="s">
        <v>216</v>
      </c>
      <c r="G252" s="653"/>
      <c r="H252" s="191">
        <v>9</v>
      </c>
      <c r="I252" s="191">
        <v>10</v>
      </c>
      <c r="J252" s="534"/>
      <c r="K252" s="347">
        <v>11</v>
      </c>
      <c r="L252" s="534"/>
      <c r="M252" s="347">
        <v>11</v>
      </c>
      <c r="N252" s="14"/>
      <c r="O252" s="3"/>
      <c r="P252" s="137"/>
      <c r="Q252" s="3"/>
      <c r="R252" s="137"/>
      <c r="S252" s="616"/>
      <c r="T252" s="617"/>
    </row>
    <row r="253" spans="1:28" ht="72" customHeight="1">
      <c r="A253" s="139"/>
      <c r="B253" s="3"/>
      <c r="C253" s="138"/>
      <c r="D253" s="528"/>
      <c r="E253" s="529"/>
      <c r="F253" s="566" t="s">
        <v>215</v>
      </c>
      <c r="G253" s="653"/>
      <c r="H253" s="191">
        <v>9</v>
      </c>
      <c r="I253" s="191">
        <v>10</v>
      </c>
      <c r="J253" s="534"/>
      <c r="K253" s="347">
        <v>11</v>
      </c>
      <c r="L253" s="534"/>
      <c r="M253" s="347">
        <v>11</v>
      </c>
      <c r="N253" s="14"/>
      <c r="O253" s="3"/>
      <c r="P253" s="137"/>
      <c r="Q253" s="3"/>
      <c r="R253" s="137"/>
      <c r="S253" s="616"/>
      <c r="T253" s="617"/>
    </row>
    <row r="254" spans="1:28" ht="49.5" customHeight="1">
      <c r="A254" s="160"/>
      <c r="B254" s="16"/>
      <c r="C254" s="328"/>
      <c r="D254" s="236"/>
      <c r="E254" s="241"/>
      <c r="F254" s="545" t="s">
        <v>210</v>
      </c>
      <c r="G254" s="764"/>
      <c r="H254" s="242">
        <v>9</v>
      </c>
      <c r="I254" s="242">
        <v>10</v>
      </c>
      <c r="J254" s="372"/>
      <c r="K254" s="339">
        <v>11</v>
      </c>
      <c r="L254" s="372"/>
      <c r="M254" s="339">
        <v>11</v>
      </c>
      <c r="N254" s="6"/>
      <c r="O254" s="16"/>
      <c r="P254" s="172"/>
      <c r="Q254" s="16"/>
      <c r="R254" s="172"/>
      <c r="S254" s="604"/>
      <c r="T254" s="605"/>
    </row>
    <row r="255" spans="1:28" s="72" customFormat="1" ht="105" hidden="1" customHeight="1">
      <c r="A255" s="381" t="s">
        <v>101</v>
      </c>
      <c r="B255" s="299"/>
      <c r="C255" s="382" t="s">
        <v>14</v>
      </c>
      <c r="D255" s="308"/>
      <c r="E255" s="309"/>
      <c r="F255" s="331"/>
      <c r="G255" s="383"/>
      <c r="H255" s="298"/>
      <c r="I255" s="298"/>
      <c r="J255" s="299"/>
      <c r="K255" s="298"/>
      <c r="L255" s="299"/>
      <c r="M255" s="298"/>
      <c r="N255" s="298"/>
      <c r="O255" s="299"/>
      <c r="P255" s="298"/>
      <c r="Q255" s="299"/>
      <c r="R255" s="378">
        <f>+N255+P255</f>
        <v>0</v>
      </c>
      <c r="S255" s="561" t="s">
        <v>174</v>
      </c>
      <c r="T255" s="656"/>
    </row>
    <row r="256" spans="1:28" ht="48.75" hidden="1" customHeight="1">
      <c r="A256" s="380"/>
      <c r="B256" s="302"/>
      <c r="C256" s="327"/>
      <c r="D256" s="549" t="s">
        <v>102</v>
      </c>
      <c r="E256" s="577"/>
      <c r="F256" s="577"/>
      <c r="G256" s="578"/>
      <c r="H256" s="13"/>
      <c r="I256" s="13"/>
      <c r="J256" s="302"/>
      <c r="K256" s="12"/>
      <c r="L256" s="302"/>
      <c r="M256" s="12"/>
      <c r="N256" s="13"/>
      <c r="O256" s="302"/>
      <c r="P256" s="12"/>
      <c r="Q256" s="302"/>
      <c r="R256" s="12"/>
      <c r="S256" s="602"/>
      <c r="T256" s="603"/>
    </row>
    <row r="257" spans="1:20" ht="42" hidden="1" customHeight="1">
      <c r="A257" s="160"/>
      <c r="B257" s="16"/>
      <c r="C257" s="328"/>
      <c r="D257" s="15"/>
      <c r="E257" s="16"/>
      <c r="F257" s="651" t="s">
        <v>103</v>
      </c>
      <c r="G257" s="652"/>
      <c r="H257" s="6">
        <v>3000000</v>
      </c>
      <c r="I257" s="6">
        <v>3200000</v>
      </c>
      <c r="J257" s="16"/>
      <c r="K257" s="172">
        <v>3000000</v>
      </c>
      <c r="L257" s="16"/>
      <c r="M257" s="172">
        <v>3000000</v>
      </c>
      <c r="N257" s="6"/>
      <c r="O257" s="16"/>
      <c r="P257" s="172"/>
      <c r="Q257" s="16"/>
      <c r="R257" s="172"/>
      <c r="S257" s="604"/>
      <c r="T257" s="605"/>
    </row>
    <row r="258" spans="1:20" ht="68.25" customHeight="1">
      <c r="A258" s="376" t="s">
        <v>100</v>
      </c>
      <c r="B258" s="299"/>
      <c r="C258" s="319" t="s">
        <v>1</v>
      </c>
      <c r="D258" s="308"/>
      <c r="E258" s="309"/>
      <c r="F258" s="331"/>
      <c r="G258" s="377"/>
      <c r="H258" s="298"/>
      <c r="I258" s="298"/>
      <c r="J258" s="299"/>
      <c r="K258" s="298"/>
      <c r="L258" s="299"/>
      <c r="M258" s="298"/>
      <c r="N258" s="298">
        <v>38000</v>
      </c>
      <c r="O258" s="299"/>
      <c r="P258" s="298"/>
      <c r="Q258" s="299"/>
      <c r="R258" s="378">
        <f>+N258+P258</f>
        <v>38000</v>
      </c>
      <c r="S258" s="618" t="s">
        <v>175</v>
      </c>
      <c r="T258" s="619"/>
    </row>
    <row r="259" spans="1:20" ht="42" customHeight="1">
      <c r="A259" s="380"/>
      <c r="B259" s="302"/>
      <c r="C259" s="327"/>
      <c r="D259" s="549" t="s">
        <v>179</v>
      </c>
      <c r="E259" s="577"/>
      <c r="F259" s="577"/>
      <c r="G259" s="578"/>
      <c r="H259" s="13"/>
      <c r="I259" s="13"/>
      <c r="J259" s="302"/>
      <c r="K259" s="12"/>
      <c r="L259" s="302"/>
      <c r="M259" s="12"/>
      <c r="N259" s="13"/>
      <c r="O259" s="302"/>
      <c r="P259" s="12"/>
      <c r="Q259" s="302"/>
      <c r="R259" s="12"/>
      <c r="S259" s="602"/>
      <c r="T259" s="603"/>
    </row>
    <row r="260" spans="1:20" ht="42" customHeight="1">
      <c r="A260" s="160"/>
      <c r="B260" s="16"/>
      <c r="C260" s="328"/>
      <c r="D260" s="15"/>
      <c r="E260" s="16"/>
      <c r="F260" s="651" t="s">
        <v>103</v>
      </c>
      <c r="G260" s="652"/>
      <c r="H260" s="6">
        <v>160000</v>
      </c>
      <c r="I260" s="6">
        <v>38000</v>
      </c>
      <c r="J260" s="379"/>
      <c r="K260" s="172">
        <v>160000</v>
      </c>
      <c r="L260" s="379"/>
      <c r="M260" s="172">
        <v>160000</v>
      </c>
      <c r="N260" s="6"/>
      <c r="O260" s="16"/>
      <c r="P260" s="172"/>
      <c r="Q260" s="16"/>
      <c r="R260" s="172"/>
      <c r="S260" s="604"/>
      <c r="T260" s="605"/>
    </row>
    <row r="261" spans="1:20" ht="91.5" hidden="1" customHeight="1">
      <c r="A261" s="59" t="s">
        <v>304</v>
      </c>
      <c r="B261" s="54"/>
      <c r="C261" s="274" t="s">
        <v>264</v>
      </c>
      <c r="D261" s="384"/>
      <c r="E261" s="385"/>
      <c r="F261" s="385"/>
      <c r="G261" s="386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654" t="s">
        <v>176</v>
      </c>
      <c r="T261" s="655"/>
    </row>
    <row r="262" spans="1:20" ht="103.5" hidden="1" customHeight="1">
      <c r="A262" s="120"/>
      <c r="B262" s="36"/>
      <c r="C262" s="68"/>
      <c r="D262" s="657" t="s">
        <v>326</v>
      </c>
      <c r="E262" s="658"/>
      <c r="F262" s="658"/>
      <c r="G262" s="659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8"/>
      <c r="T262" s="439"/>
    </row>
    <row r="263" spans="1:20" ht="52.5" customHeight="1">
      <c r="A263" s="59" t="s">
        <v>393</v>
      </c>
      <c r="B263" s="59"/>
      <c r="C263" s="128" t="s">
        <v>265</v>
      </c>
      <c r="D263" s="648"/>
      <c r="E263" s="649"/>
      <c r="F263" s="649"/>
      <c r="G263" s="650"/>
      <c r="H263" s="388"/>
      <c r="I263" s="388"/>
      <c r="J263" s="441"/>
      <c r="K263" s="388"/>
      <c r="L263" s="388"/>
      <c r="M263" s="388"/>
      <c r="N263" s="78">
        <v>513000</v>
      </c>
      <c r="O263" s="388"/>
      <c r="P263" s="78"/>
      <c r="Q263" s="129"/>
      <c r="R263" s="114">
        <f>+N263+P263</f>
        <v>513000</v>
      </c>
      <c r="S263" s="654" t="s">
        <v>176</v>
      </c>
      <c r="T263" s="655"/>
    </row>
    <row r="264" spans="1:20" ht="67.5" customHeight="1">
      <c r="A264" s="120"/>
      <c r="B264" s="36"/>
      <c r="C264" s="68"/>
      <c r="D264" s="775" t="s">
        <v>394</v>
      </c>
      <c r="E264" s="776"/>
      <c r="F264" s="776"/>
      <c r="G264" s="777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8"/>
      <c r="T264" s="439"/>
    </row>
    <row r="265" spans="1:20" ht="67.5" hidden="1" customHeight="1">
      <c r="A265" s="59"/>
      <c r="B265" s="59"/>
      <c r="C265" s="128"/>
      <c r="D265" s="648"/>
      <c r="E265" s="649"/>
      <c r="F265" s="649"/>
      <c r="G265" s="650"/>
      <c r="H265" s="388"/>
      <c r="I265" s="388"/>
      <c r="J265" s="388"/>
      <c r="K265" s="388"/>
      <c r="L265" s="388"/>
      <c r="M265" s="388"/>
      <c r="N265" s="78"/>
      <c r="O265" s="388"/>
      <c r="P265" s="388"/>
      <c r="Q265" s="129"/>
      <c r="R265" s="114"/>
      <c r="S265" s="654"/>
      <c r="T265" s="655"/>
    </row>
    <row r="266" spans="1:20" ht="67.5" hidden="1" customHeight="1">
      <c r="A266" s="163"/>
      <c r="B266" s="36"/>
      <c r="C266" s="68"/>
      <c r="D266" s="657"/>
      <c r="E266" s="658"/>
      <c r="F266" s="658"/>
      <c r="G266" s="659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8"/>
      <c r="T266" s="439"/>
    </row>
    <row r="267" spans="1:20" ht="76.5" hidden="1" customHeight="1">
      <c r="A267" s="59" t="s">
        <v>390</v>
      </c>
      <c r="B267" s="54"/>
      <c r="C267" s="274" t="s">
        <v>266</v>
      </c>
      <c r="D267" s="288"/>
      <c r="E267" s="289"/>
      <c r="F267" s="289"/>
      <c r="G267" s="290"/>
      <c r="H267" s="290"/>
      <c r="I267" s="290"/>
      <c r="J267" s="54"/>
      <c r="K267" s="290"/>
      <c r="L267" s="54"/>
      <c r="M267" s="290"/>
      <c r="N267" s="57"/>
      <c r="O267" s="54"/>
      <c r="P267" s="57"/>
      <c r="Q267" s="54"/>
      <c r="R267" s="114">
        <f>SUM(N267:Q267)</f>
        <v>0</v>
      </c>
      <c r="S267" s="654" t="s">
        <v>176</v>
      </c>
      <c r="T267" s="655"/>
    </row>
    <row r="268" spans="1:20" ht="67.5" hidden="1" customHeight="1">
      <c r="A268" s="163"/>
      <c r="B268" s="36"/>
      <c r="C268" s="68"/>
      <c r="D268" s="657" t="s">
        <v>391</v>
      </c>
      <c r="E268" s="658"/>
      <c r="F268" s="658"/>
      <c r="G268" s="659"/>
      <c r="H268" s="144"/>
      <c r="I268" s="387">
        <v>10000</v>
      </c>
      <c r="J268" s="143"/>
      <c r="K268" s="144">
        <v>11000</v>
      </c>
      <c r="L268" s="143"/>
      <c r="M268" s="144">
        <v>12000</v>
      </c>
      <c r="N268" s="144"/>
      <c r="O268" s="143"/>
      <c r="P268" s="144"/>
      <c r="Q268" s="143"/>
      <c r="R268" s="145"/>
      <c r="S268" s="438"/>
      <c r="T268" s="439"/>
    </row>
    <row r="269" spans="1:20" ht="67.5" hidden="1" customHeight="1" thickBot="1">
      <c r="A269" s="256" t="s">
        <v>219</v>
      </c>
      <c r="B269" s="54"/>
      <c r="C269" s="60"/>
      <c r="D269" s="202"/>
      <c r="E269" s="203"/>
      <c r="F269" s="203"/>
      <c r="G269" s="204"/>
      <c r="H269" s="57"/>
      <c r="I269" s="220"/>
      <c r="J269" s="54"/>
      <c r="K269" s="57"/>
      <c r="L269" s="54"/>
      <c r="M269" s="57"/>
      <c r="N269" s="57"/>
      <c r="O269" s="54"/>
      <c r="P269" s="57"/>
      <c r="Q269" s="54"/>
      <c r="R269" s="114">
        <f>SUM(N269:Q269)</f>
        <v>0</v>
      </c>
      <c r="S269" s="767" t="s">
        <v>176</v>
      </c>
      <c r="T269" s="768"/>
    </row>
    <row r="270" spans="1:20" ht="81.75" hidden="1" customHeight="1" thickBot="1">
      <c r="A270" s="163"/>
      <c r="B270" s="36"/>
      <c r="C270" s="68"/>
      <c r="D270" s="657" t="s">
        <v>220</v>
      </c>
      <c r="E270" s="658"/>
      <c r="F270" s="658"/>
      <c r="G270" s="659"/>
      <c r="H270" s="144"/>
      <c r="I270" s="239">
        <v>12</v>
      </c>
      <c r="J270" s="143"/>
      <c r="K270" s="239">
        <v>15</v>
      </c>
      <c r="L270" s="143"/>
      <c r="M270" s="239">
        <v>15</v>
      </c>
      <c r="N270" s="144"/>
      <c r="O270" s="143"/>
      <c r="P270" s="144"/>
      <c r="Q270" s="143"/>
      <c r="R270" s="145"/>
      <c r="S270" s="430"/>
      <c r="T270" s="431"/>
    </row>
    <row r="271" spans="1:20" ht="81.75" hidden="1" customHeight="1">
      <c r="A271" s="59" t="s">
        <v>369</v>
      </c>
      <c r="B271" s="54"/>
      <c r="C271" s="274" t="s">
        <v>267</v>
      </c>
      <c r="D271" s="288"/>
      <c r="E271" s="289"/>
      <c r="F271" s="289"/>
      <c r="G271" s="290"/>
      <c r="H271" s="57"/>
      <c r="I271" s="220"/>
      <c r="J271" s="54"/>
      <c r="K271" s="57"/>
      <c r="L271" s="54"/>
      <c r="M271" s="57"/>
      <c r="N271" s="57"/>
      <c r="O271" s="54"/>
      <c r="P271" s="57"/>
      <c r="Q271" s="54"/>
      <c r="R271" s="114">
        <f>SUM(N271:Q271)</f>
        <v>0</v>
      </c>
      <c r="S271" s="654" t="s">
        <v>176</v>
      </c>
      <c r="T271" s="655"/>
    </row>
    <row r="272" spans="1:20" ht="81.75" hidden="1" customHeight="1">
      <c r="A272" s="163"/>
      <c r="B272" s="36"/>
      <c r="C272" s="68"/>
      <c r="D272" s="657" t="s">
        <v>392</v>
      </c>
      <c r="E272" s="658"/>
      <c r="F272" s="658"/>
      <c r="G272" s="659"/>
      <c r="H272" s="242"/>
      <c r="I272" s="191">
        <v>3000</v>
      </c>
      <c r="J272" s="240"/>
      <c r="K272" s="242">
        <v>3000</v>
      </c>
      <c r="L272" s="240"/>
      <c r="M272" s="242">
        <v>3000</v>
      </c>
      <c r="N272" s="242"/>
      <c r="O272" s="240"/>
      <c r="P272" s="242"/>
      <c r="Q272" s="143"/>
      <c r="R272" s="145"/>
      <c r="S272" s="438"/>
      <c r="T272" s="439"/>
    </row>
    <row r="273" spans="1:20" ht="81.75" hidden="1" customHeight="1">
      <c r="A273" s="59" t="s">
        <v>365</v>
      </c>
      <c r="B273" s="54"/>
      <c r="C273" s="274" t="s">
        <v>366</v>
      </c>
      <c r="D273" s="474"/>
      <c r="E273" s="475"/>
      <c r="F273" s="475"/>
      <c r="G273" s="476"/>
      <c r="H273" s="57"/>
      <c r="I273" s="220"/>
      <c r="J273" s="54"/>
      <c r="K273" s="57"/>
      <c r="L273" s="54"/>
      <c r="M273" s="57"/>
      <c r="N273" s="57"/>
      <c r="O273" s="54"/>
      <c r="P273" s="57"/>
      <c r="Q273" s="54"/>
      <c r="R273" s="114">
        <f>SUM(N273:Q273)</f>
        <v>0</v>
      </c>
      <c r="S273" s="654" t="s">
        <v>368</v>
      </c>
      <c r="T273" s="655"/>
    </row>
    <row r="274" spans="1:20" ht="81.75" hidden="1" customHeight="1">
      <c r="A274" s="163"/>
      <c r="B274" s="36"/>
      <c r="C274" s="68"/>
      <c r="D274" s="657" t="s">
        <v>367</v>
      </c>
      <c r="E274" s="658"/>
      <c r="F274" s="658"/>
      <c r="G274" s="659"/>
      <c r="H274" s="242"/>
      <c r="I274" s="191"/>
      <c r="J274" s="240"/>
      <c r="K274" s="242"/>
      <c r="L274" s="240"/>
      <c r="M274" s="242"/>
      <c r="N274" s="242"/>
      <c r="O274" s="240"/>
      <c r="P274" s="242"/>
      <c r="Q274" s="143"/>
      <c r="R274" s="145"/>
      <c r="S274" s="438"/>
      <c r="T274" s="439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49">
        <f>+N280+N283</f>
        <v>5126000</v>
      </c>
      <c r="O275" s="449">
        <f>+O280</f>
        <v>0</v>
      </c>
      <c r="P275" s="449"/>
      <c r="Q275" s="449">
        <f>+Q280</f>
        <v>0</v>
      </c>
      <c r="R275" s="454">
        <f>+N275+P275</f>
        <v>5126000</v>
      </c>
      <c r="S275" s="625" t="s">
        <v>175</v>
      </c>
      <c r="T275" s="626"/>
    </row>
    <row r="276" spans="1:20" ht="37.5" customHeight="1">
      <c r="B276" s="1"/>
      <c r="C276" s="65"/>
      <c r="D276" s="627" t="s">
        <v>104</v>
      </c>
      <c r="E276" s="628"/>
      <c r="F276" s="628"/>
      <c r="G276" s="629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616"/>
      <c r="T276" s="617"/>
    </row>
    <row r="277" spans="1:20" ht="75.75" customHeight="1">
      <c r="B277" s="15"/>
      <c r="C277" s="133"/>
      <c r="D277" s="4"/>
      <c r="E277" s="3"/>
      <c r="F277" s="608" t="s">
        <v>68</v>
      </c>
      <c r="G277" s="634"/>
      <c r="H277" s="191">
        <v>31</v>
      </c>
      <c r="I277" s="191">
        <v>31</v>
      </c>
      <c r="J277" s="190"/>
      <c r="K277" s="347">
        <v>41</v>
      </c>
      <c r="L277" s="190"/>
      <c r="M277" s="347">
        <v>41</v>
      </c>
      <c r="N277" s="14"/>
      <c r="O277" s="3"/>
      <c r="P277" s="137"/>
      <c r="Q277" s="3"/>
      <c r="R277" s="137"/>
      <c r="S277" s="616"/>
      <c r="T277" s="617"/>
    </row>
    <row r="278" spans="1:20" ht="75.75" customHeight="1">
      <c r="B278" s="15"/>
      <c r="C278" s="133"/>
      <c r="D278" s="585" t="s">
        <v>245</v>
      </c>
      <c r="E278" s="586"/>
      <c r="F278" s="586"/>
      <c r="G278" s="587"/>
      <c r="H278" s="191"/>
      <c r="I278" s="191"/>
      <c r="J278" s="190"/>
      <c r="K278" s="347"/>
      <c r="L278" s="190"/>
      <c r="M278" s="347"/>
      <c r="N278" s="14"/>
      <c r="O278" s="3"/>
      <c r="P278" s="137"/>
      <c r="Q278" s="3"/>
      <c r="R278" s="137"/>
      <c r="S278" s="286"/>
      <c r="T278" s="225"/>
    </row>
    <row r="279" spans="1:20" ht="75.75" customHeight="1">
      <c r="B279" s="5"/>
      <c r="C279" s="64"/>
      <c r="D279" s="236"/>
      <c r="E279" s="241"/>
      <c r="F279" s="545" t="s">
        <v>246</v>
      </c>
      <c r="G279" s="546"/>
      <c r="H279" s="346" t="s">
        <v>313</v>
      </c>
      <c r="I279" s="346" t="s">
        <v>416</v>
      </c>
      <c r="J279" s="240"/>
      <c r="K279" s="346" t="s">
        <v>416</v>
      </c>
      <c r="L279" s="240"/>
      <c r="M279" s="346" t="s">
        <v>416</v>
      </c>
      <c r="N279" s="6"/>
      <c r="O279" s="5"/>
      <c r="P279" s="6"/>
      <c r="Q279" s="5"/>
      <c r="R279" s="6"/>
      <c r="S279" s="295"/>
      <c r="T279" s="296"/>
    </row>
    <row r="280" spans="1:20" ht="79.5" customHeight="1">
      <c r="A280" s="26" t="s">
        <v>180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5126000</v>
      </c>
      <c r="O280" s="27"/>
      <c r="P280" s="32"/>
      <c r="Q280" s="27"/>
      <c r="R280" s="51">
        <f>+N280+P280</f>
        <v>5126000</v>
      </c>
      <c r="S280" s="618" t="s">
        <v>78</v>
      </c>
      <c r="T280" s="619"/>
    </row>
    <row r="281" spans="1:20" ht="54.75" customHeight="1">
      <c r="B281" s="1"/>
      <c r="C281" s="65"/>
      <c r="D281" s="627" t="s">
        <v>137</v>
      </c>
      <c r="E281" s="628"/>
      <c r="F281" s="628"/>
      <c r="G281" s="629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602"/>
      <c r="T281" s="603"/>
    </row>
    <row r="282" spans="1:20" ht="72.75" customHeight="1">
      <c r="A282" s="20"/>
      <c r="B282" s="5"/>
      <c r="C282" s="64"/>
      <c r="D282" s="15"/>
      <c r="E282" s="16"/>
      <c r="F282" s="556" t="s">
        <v>105</v>
      </c>
      <c r="G282" s="557"/>
      <c r="H282" s="242">
        <v>31</v>
      </c>
      <c r="I282" s="242">
        <v>31</v>
      </c>
      <c r="J282" s="240"/>
      <c r="K282" s="242">
        <v>40</v>
      </c>
      <c r="L282" s="240"/>
      <c r="M282" s="242">
        <v>40</v>
      </c>
      <c r="N282" s="6"/>
      <c r="O282" s="5"/>
      <c r="P282" s="6"/>
      <c r="Q282" s="5"/>
      <c r="R282" s="50"/>
      <c r="S282" s="604"/>
      <c r="T282" s="605"/>
    </row>
    <row r="283" spans="1:20" ht="72.75" hidden="1" customHeight="1">
      <c r="A283" s="440" t="s">
        <v>247</v>
      </c>
      <c r="B283" s="54"/>
      <c r="C283" s="413" t="s">
        <v>268</v>
      </c>
      <c r="D283" s="442"/>
      <c r="E283" s="443"/>
      <c r="F283" s="443"/>
      <c r="G283" s="444"/>
      <c r="H283" s="445"/>
      <c r="I283" s="445"/>
      <c r="J283" s="446"/>
      <c r="K283" s="447"/>
      <c r="L283" s="446"/>
      <c r="M283" s="447"/>
      <c r="N283" s="57"/>
      <c r="O283" s="56"/>
      <c r="P283" s="391"/>
      <c r="Q283" s="329"/>
      <c r="R283" s="114">
        <f>+N283+P283</f>
        <v>0</v>
      </c>
      <c r="S283" s="662" t="s">
        <v>116</v>
      </c>
      <c r="T283" s="769"/>
    </row>
    <row r="284" spans="1:20" ht="72.75" hidden="1" customHeight="1">
      <c r="A284" s="389"/>
      <c r="B284" s="16"/>
      <c r="C284" s="133"/>
      <c r="D284" s="774" t="s">
        <v>305</v>
      </c>
      <c r="E284" s="543"/>
      <c r="F284" s="543"/>
      <c r="G284" s="544"/>
      <c r="H284" s="223"/>
      <c r="I284" s="223"/>
      <c r="J284" s="1"/>
      <c r="K284" s="13"/>
      <c r="L284" s="1"/>
      <c r="M284" s="13"/>
      <c r="N284" s="13"/>
      <c r="O284" s="1"/>
      <c r="P284" s="13"/>
      <c r="Q284" s="1"/>
      <c r="R284" s="13"/>
      <c r="S284" s="284"/>
      <c r="T284" s="225"/>
    </row>
    <row r="285" spans="1:20" ht="72.75" hidden="1" customHeight="1">
      <c r="A285" s="389"/>
      <c r="B285" s="16"/>
      <c r="C285" s="133"/>
      <c r="D285" s="241"/>
      <c r="E285" s="235"/>
      <c r="F285" s="545" t="s">
        <v>364</v>
      </c>
      <c r="G285" s="546"/>
      <c r="H285" s="237"/>
      <c r="I285" s="238">
        <v>1</v>
      </c>
      <c r="J285" s="170"/>
      <c r="K285" s="219"/>
      <c r="L285" s="170"/>
      <c r="M285" s="219"/>
      <c r="N285" s="6"/>
      <c r="O285" s="16"/>
      <c r="P285" s="172"/>
      <c r="Q285" s="160"/>
      <c r="R285" s="6"/>
      <c r="S285" s="284"/>
      <c r="T285" s="225"/>
    </row>
    <row r="286" spans="1:20" ht="78" customHeight="1">
      <c r="A286" s="195" t="s">
        <v>108</v>
      </c>
      <c r="B286" s="196"/>
      <c r="C286" s="390" t="s">
        <v>13</v>
      </c>
      <c r="D286" s="197"/>
      <c r="E286" s="198"/>
      <c r="F286" s="198"/>
      <c r="G286" s="199"/>
      <c r="H286" s="121"/>
      <c r="I286" s="121"/>
      <c r="J286" s="196"/>
      <c r="K286" s="121"/>
      <c r="L286" s="196"/>
      <c r="M286" s="121"/>
      <c r="N286" s="455">
        <f>+N287+N288+N289+N290+N291+N292+N293+N295+N301+N299+N298</f>
        <v>40357000</v>
      </c>
      <c r="O286" s="455">
        <f>+O287+O289+O290+O292+O295+O301</f>
        <v>0</v>
      </c>
      <c r="P286" s="455">
        <f>+P287+P288+P289+P290+P291+P292+P293+P295+P301+P299+P298</f>
        <v>194000</v>
      </c>
      <c r="Q286" s="455">
        <f>+Q287+Q289+Q290+Q292+Q295+Q301</f>
        <v>0</v>
      </c>
      <c r="R286" s="455">
        <f>+R287+R288+R289+R290+R291+R292+R293+R295+R301+R299+R298</f>
        <v>40551000</v>
      </c>
      <c r="S286" s="581" t="s">
        <v>185</v>
      </c>
      <c r="T286" s="582"/>
    </row>
    <row r="287" spans="1:20" ht="66.75" customHeight="1" thickBot="1">
      <c r="A287" s="185" t="s">
        <v>151</v>
      </c>
      <c r="B287" s="123"/>
      <c r="C287" s="181" t="s">
        <v>6</v>
      </c>
      <c r="D287" s="182"/>
      <c r="E287" s="183"/>
      <c r="F287" s="183"/>
      <c r="G287" s="184"/>
      <c r="H287" s="122"/>
      <c r="I287" s="122"/>
      <c r="J287" s="123"/>
      <c r="K287" s="122"/>
      <c r="L287" s="123"/>
      <c r="M287" s="122"/>
      <c r="N287" s="122">
        <v>31604000</v>
      </c>
      <c r="O287" s="123"/>
      <c r="P287" s="122"/>
      <c r="Q287" s="123"/>
      <c r="R287" s="124">
        <f t="shared" ref="R287:R292" si="3">+N287+P287</f>
        <v>31604000</v>
      </c>
      <c r="S287" s="573" t="s">
        <v>144</v>
      </c>
      <c r="T287" s="574"/>
    </row>
    <row r="288" spans="1:20" ht="66.75" hidden="1" customHeight="1" thickBot="1">
      <c r="A288" s="185" t="s">
        <v>151</v>
      </c>
      <c r="B288" s="123"/>
      <c r="C288" s="181" t="s">
        <v>6</v>
      </c>
      <c r="D288" s="182"/>
      <c r="E288" s="183"/>
      <c r="F288" s="183"/>
      <c r="G288" s="184"/>
      <c r="H288" s="122"/>
      <c r="I288" s="122"/>
      <c r="J288" s="123"/>
      <c r="K288" s="122"/>
      <c r="L288" s="123"/>
      <c r="M288" s="122"/>
      <c r="N288" s="122"/>
      <c r="O288" s="123"/>
      <c r="P288" s="122"/>
      <c r="Q288" s="123"/>
      <c r="R288" s="124">
        <f t="shared" si="3"/>
        <v>0</v>
      </c>
      <c r="S288" s="668" t="s">
        <v>116</v>
      </c>
      <c r="T288" s="669"/>
    </row>
    <row r="289" spans="1:20" ht="57" customHeight="1" thickBot="1">
      <c r="A289" s="185" t="s">
        <v>69</v>
      </c>
      <c r="B289" s="123"/>
      <c r="C289" s="181" t="s">
        <v>1</v>
      </c>
      <c r="D289" s="182"/>
      <c r="E289" s="183"/>
      <c r="F289" s="183"/>
      <c r="G289" s="184"/>
      <c r="H289" s="122"/>
      <c r="I289" s="122"/>
      <c r="J289" s="123"/>
      <c r="K289" s="122"/>
      <c r="L289" s="123"/>
      <c r="M289" s="122"/>
      <c r="N289" s="122">
        <v>3538000</v>
      </c>
      <c r="O289" s="123"/>
      <c r="P289" s="122">
        <v>194000</v>
      </c>
      <c r="Q289" s="123"/>
      <c r="R289" s="124">
        <f t="shared" si="3"/>
        <v>3732000</v>
      </c>
      <c r="S289" s="583" t="s">
        <v>79</v>
      </c>
      <c r="T289" s="584"/>
    </row>
    <row r="290" spans="1:20" ht="57.75" customHeight="1" thickBot="1">
      <c r="A290" s="185" t="s">
        <v>181</v>
      </c>
      <c r="B290" s="123"/>
      <c r="C290" s="181" t="s">
        <v>107</v>
      </c>
      <c r="D290" s="182"/>
      <c r="E290" s="183"/>
      <c r="F290" s="183"/>
      <c r="G290" s="184"/>
      <c r="H290" s="122"/>
      <c r="I290" s="122"/>
      <c r="J290" s="123"/>
      <c r="K290" s="122"/>
      <c r="L290" s="123"/>
      <c r="M290" s="122"/>
      <c r="N290" s="122">
        <v>1418000</v>
      </c>
      <c r="O290" s="123"/>
      <c r="P290" s="122"/>
      <c r="Q290" s="123"/>
      <c r="R290" s="124">
        <f t="shared" si="3"/>
        <v>1418000</v>
      </c>
      <c r="S290" s="573" t="s">
        <v>189</v>
      </c>
      <c r="T290" s="574"/>
    </row>
    <row r="291" spans="1:20" ht="57.75" customHeight="1" thickBot="1">
      <c r="A291" s="185" t="s">
        <v>186</v>
      </c>
      <c r="B291" s="123"/>
      <c r="C291" s="181" t="s">
        <v>187</v>
      </c>
      <c r="D291" s="182"/>
      <c r="E291" s="183"/>
      <c r="F291" s="183"/>
      <c r="G291" s="184"/>
      <c r="H291" s="122"/>
      <c r="I291" s="122"/>
      <c r="J291" s="123"/>
      <c r="K291" s="122"/>
      <c r="L291" s="123"/>
      <c r="M291" s="122"/>
      <c r="N291" s="122">
        <v>1000000</v>
      </c>
      <c r="O291" s="123"/>
      <c r="P291" s="122"/>
      <c r="Q291" s="123"/>
      <c r="R291" s="124">
        <f t="shared" si="3"/>
        <v>1000000</v>
      </c>
      <c r="S291" s="573" t="s">
        <v>189</v>
      </c>
      <c r="T291" s="574"/>
    </row>
    <row r="292" spans="1:20" ht="84.75" customHeight="1" thickBot="1">
      <c r="A292" s="186" t="s">
        <v>188</v>
      </c>
      <c r="B292" s="123"/>
      <c r="C292" s="181" t="s">
        <v>192</v>
      </c>
      <c r="D292" s="182"/>
      <c r="E292" s="183"/>
      <c r="F292" s="183"/>
      <c r="G292" s="184"/>
      <c r="H292" s="122"/>
      <c r="I292" s="122"/>
      <c r="J292" s="123"/>
      <c r="K292" s="122"/>
      <c r="L292" s="123"/>
      <c r="M292" s="122"/>
      <c r="N292" s="122">
        <v>100000</v>
      </c>
      <c r="O292" s="123"/>
      <c r="P292" s="122"/>
      <c r="Q292" s="123"/>
      <c r="R292" s="124">
        <f t="shared" si="3"/>
        <v>100000</v>
      </c>
      <c r="S292" s="573" t="s">
        <v>189</v>
      </c>
      <c r="T292" s="574"/>
    </row>
    <row r="293" spans="1:20" ht="57.75" customHeight="1" thickBot="1">
      <c r="A293" s="186" t="s">
        <v>222</v>
      </c>
      <c r="B293" s="123"/>
      <c r="C293" s="181" t="s">
        <v>14</v>
      </c>
      <c r="D293" s="182"/>
      <c r="E293" s="183"/>
      <c r="F293" s="183"/>
      <c r="G293" s="184"/>
      <c r="H293" s="122"/>
      <c r="I293" s="122"/>
      <c r="J293" s="123"/>
      <c r="K293" s="122"/>
      <c r="L293" s="123"/>
      <c r="M293" s="122"/>
      <c r="N293" s="122">
        <v>1870000</v>
      </c>
      <c r="O293" s="123"/>
      <c r="P293" s="122"/>
      <c r="Q293" s="123"/>
      <c r="R293" s="124">
        <f>+N293+P293</f>
        <v>1870000</v>
      </c>
      <c r="S293" s="664" t="s">
        <v>189</v>
      </c>
      <c r="T293" s="665"/>
    </row>
    <row r="294" spans="1:20" ht="63" hidden="1" customHeight="1" thickBot="1">
      <c r="A294" s="174"/>
      <c r="B294" s="175"/>
      <c r="C294" s="176"/>
      <c r="D294" s="177"/>
      <c r="E294" s="178"/>
      <c r="F294" s="670"/>
      <c r="G294" s="671"/>
      <c r="H294" s="179"/>
      <c r="I294" s="179"/>
      <c r="J294" s="175"/>
      <c r="K294" s="179"/>
      <c r="L294" s="175"/>
      <c r="M294" s="179"/>
      <c r="N294" s="193"/>
      <c r="O294" s="175"/>
      <c r="P294" s="179"/>
      <c r="Q294" s="175"/>
      <c r="R294" s="180"/>
      <c r="S294" s="666"/>
      <c r="T294" s="667"/>
    </row>
    <row r="295" spans="1:20" ht="67.5" customHeight="1" thickBot="1">
      <c r="A295" s="186" t="s">
        <v>70</v>
      </c>
      <c r="B295" s="123"/>
      <c r="C295" s="181" t="s">
        <v>91</v>
      </c>
      <c r="D295" s="182"/>
      <c r="E295" s="183"/>
      <c r="F295" s="183"/>
      <c r="G295" s="184"/>
      <c r="H295" s="122"/>
      <c r="I295" s="122"/>
      <c r="J295" s="123"/>
      <c r="K295" s="122"/>
      <c r="L295" s="123"/>
      <c r="M295" s="122"/>
      <c r="N295" s="122">
        <v>677000</v>
      </c>
      <c r="O295" s="123"/>
      <c r="P295" s="122"/>
      <c r="Q295" s="123"/>
      <c r="R295" s="124">
        <f>+N295+P295</f>
        <v>677000</v>
      </c>
      <c r="S295" s="583" t="s">
        <v>106</v>
      </c>
      <c r="T295" s="584"/>
    </row>
    <row r="296" spans="1:20" ht="56.25" hidden="1" customHeight="1" thickBot="1">
      <c r="A296" s="186" t="s">
        <v>117</v>
      </c>
      <c r="B296" s="123"/>
      <c r="C296" s="181" t="s">
        <v>118</v>
      </c>
      <c r="D296" s="182"/>
      <c r="E296" s="183"/>
      <c r="F296" s="183"/>
      <c r="G296" s="184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668" t="s">
        <v>116</v>
      </c>
      <c r="T296" s="669"/>
    </row>
    <row r="297" spans="1:20" ht="39.75" hidden="1" customHeight="1" thickBot="1">
      <c r="A297" s="186" t="s">
        <v>152</v>
      </c>
      <c r="B297" s="187"/>
      <c r="C297" s="188"/>
      <c r="D297" s="189"/>
      <c r="E297" s="190"/>
      <c r="F297" s="566"/>
      <c r="G297" s="565"/>
      <c r="H297" s="191"/>
      <c r="I297" s="191"/>
      <c r="J297" s="192"/>
      <c r="K297" s="191"/>
      <c r="L297" s="192"/>
      <c r="M297" s="191"/>
      <c r="N297" s="193">
        <v>3130000</v>
      </c>
      <c r="O297" s="187"/>
      <c r="P297" s="193"/>
      <c r="Q297" s="187"/>
      <c r="R297" s="124">
        <f>+N297+P297</f>
        <v>3130000</v>
      </c>
      <c r="S297" s="668" t="s">
        <v>153</v>
      </c>
      <c r="T297" s="669"/>
    </row>
    <row r="298" spans="1:20" ht="72" customHeight="1" thickBot="1">
      <c r="A298" s="186" t="s">
        <v>117</v>
      </c>
      <c r="B298" s="189"/>
      <c r="C298" s="194" t="s">
        <v>118</v>
      </c>
      <c r="D298" s="572"/>
      <c r="E298" s="572"/>
      <c r="F298" s="572"/>
      <c r="G298" s="572"/>
      <c r="H298" s="194"/>
      <c r="I298" s="194"/>
      <c r="J298" s="194"/>
      <c r="K298" s="194"/>
      <c r="L298" s="194"/>
      <c r="M298" s="194"/>
      <c r="N298" s="122">
        <v>150000</v>
      </c>
      <c r="O298" s="186"/>
      <c r="P298" s="122"/>
      <c r="Q298" s="186"/>
      <c r="R298" s="124">
        <f>+N298+P298</f>
        <v>150000</v>
      </c>
      <c r="S298" s="573" t="s">
        <v>189</v>
      </c>
      <c r="T298" s="574"/>
    </row>
    <row r="299" spans="1:20" ht="93" hidden="1" customHeight="1">
      <c r="A299" s="186" t="s">
        <v>356</v>
      </c>
      <c r="B299" s="123"/>
      <c r="C299" s="507" t="s">
        <v>357</v>
      </c>
      <c r="D299" s="182"/>
      <c r="E299" s="183"/>
      <c r="F299" s="183"/>
      <c r="G299" s="184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567" t="s">
        <v>116</v>
      </c>
      <c r="T299" s="568"/>
    </row>
    <row r="300" spans="1:20" ht="39.75" hidden="1" customHeight="1">
      <c r="A300" s="508"/>
      <c r="B300" s="16"/>
      <c r="C300" s="133"/>
      <c r="D300" s="606" t="s">
        <v>358</v>
      </c>
      <c r="E300" s="586"/>
      <c r="F300" s="586"/>
      <c r="G300" s="587"/>
      <c r="H300" s="191"/>
      <c r="I300" s="191"/>
      <c r="J300" s="2"/>
      <c r="K300" s="14"/>
      <c r="L300" s="2"/>
      <c r="M300" s="14"/>
      <c r="N300" s="14"/>
      <c r="O300" s="2"/>
      <c r="P300" s="14"/>
      <c r="Q300" s="2"/>
      <c r="R300" s="14"/>
      <c r="S300" s="284"/>
      <c r="T300" s="497"/>
    </row>
    <row r="301" spans="1:20" ht="52.5" hidden="1" customHeight="1" thickBot="1">
      <c r="A301" s="508"/>
      <c r="B301" s="241"/>
      <c r="C301" s="509"/>
      <c r="D301" s="241"/>
      <c r="E301" s="241"/>
      <c r="F301" s="545" t="s">
        <v>359</v>
      </c>
      <c r="G301" s="546"/>
      <c r="H301" s="237"/>
      <c r="I301" s="238"/>
      <c r="J301" s="510"/>
      <c r="K301" s="511"/>
      <c r="L301" s="510"/>
      <c r="M301" s="511"/>
      <c r="N301" s="242"/>
      <c r="O301" s="241"/>
      <c r="P301" s="339"/>
      <c r="Q301" s="512"/>
      <c r="R301" s="242"/>
      <c r="S301" s="513"/>
      <c r="T301" s="514"/>
    </row>
    <row r="302" spans="1:20" ht="84" customHeight="1" thickBot="1">
      <c r="A302" s="39" t="s">
        <v>150</v>
      </c>
      <c r="B302" s="7"/>
      <c r="C302" s="495" t="s">
        <v>348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49">
        <f>+N303+N304+N305</f>
        <v>8117000</v>
      </c>
      <c r="O302" s="449" t="e">
        <f>+#REF!+O304+#REF!+O314+#REF!</f>
        <v>#REF!</v>
      </c>
      <c r="P302" s="449">
        <f>+P303+P304+P305</f>
        <v>2000000</v>
      </c>
      <c r="Q302" s="449" t="e">
        <f>+#REF!+Q304+#REF!+Q314+#REF!</f>
        <v>#REF!</v>
      </c>
      <c r="R302" s="449">
        <f>+R303+R304+R305</f>
        <v>10117000</v>
      </c>
      <c r="S302" s="672" t="s">
        <v>154</v>
      </c>
      <c r="T302" s="673"/>
    </row>
    <row r="303" spans="1:20" ht="87" customHeight="1" thickBot="1">
      <c r="A303" s="125" t="s">
        <v>110</v>
      </c>
      <c r="B303" s="123"/>
      <c r="C303" s="126" t="s">
        <v>6</v>
      </c>
      <c r="D303" s="569"/>
      <c r="E303" s="570"/>
      <c r="F303" s="570"/>
      <c r="G303" s="571"/>
      <c r="H303" s="122"/>
      <c r="I303" s="122"/>
      <c r="J303" s="123"/>
      <c r="K303" s="122"/>
      <c r="L303" s="123"/>
      <c r="M303" s="122"/>
      <c r="N303" s="122">
        <v>240000</v>
      </c>
      <c r="O303" s="123"/>
      <c r="P303" s="122"/>
      <c r="Q303" s="123"/>
      <c r="R303" s="124">
        <f>+N303+P303</f>
        <v>240000</v>
      </c>
      <c r="S303" s="579" t="s">
        <v>109</v>
      </c>
      <c r="T303" s="580"/>
    </row>
    <row r="304" spans="1:20" ht="79.5" customHeight="1" thickBot="1">
      <c r="A304" s="127" t="s">
        <v>111</v>
      </c>
      <c r="B304" s="123"/>
      <c r="C304" s="126" t="s">
        <v>1</v>
      </c>
      <c r="D304" s="569"/>
      <c r="E304" s="570"/>
      <c r="F304" s="570"/>
      <c r="G304" s="571"/>
      <c r="H304" s="122"/>
      <c r="I304" s="122"/>
      <c r="J304" s="123"/>
      <c r="K304" s="122"/>
      <c r="L304" s="123"/>
      <c r="M304" s="122"/>
      <c r="N304" s="122">
        <v>5420000</v>
      </c>
      <c r="O304" s="123"/>
      <c r="P304" s="122"/>
      <c r="Q304" s="123"/>
      <c r="R304" s="124">
        <f>+N304+P304</f>
        <v>5420000</v>
      </c>
      <c r="S304" s="579" t="s">
        <v>182</v>
      </c>
      <c r="T304" s="580"/>
    </row>
    <row r="305" spans="1:20" ht="79.5" customHeight="1" thickBot="1">
      <c r="A305" s="535" t="s">
        <v>404</v>
      </c>
      <c r="B305" s="240"/>
      <c r="C305" s="539" t="s">
        <v>405</v>
      </c>
      <c r="D305" s="536"/>
      <c r="E305" s="537"/>
      <c r="F305" s="537"/>
      <c r="G305" s="538"/>
      <c r="H305" s="242"/>
      <c r="I305" s="242"/>
      <c r="J305" s="240"/>
      <c r="K305" s="242"/>
      <c r="L305" s="240"/>
      <c r="M305" s="242"/>
      <c r="N305" s="242">
        <v>2457000</v>
      </c>
      <c r="O305" s="240"/>
      <c r="P305" s="242">
        <v>2000000</v>
      </c>
      <c r="Q305" s="240"/>
      <c r="R305" s="124">
        <f>+N305+P305</f>
        <v>4457000</v>
      </c>
      <c r="S305" s="601" t="s">
        <v>406</v>
      </c>
      <c r="T305" s="580"/>
    </row>
    <row r="306" spans="1:20" ht="79.5" customHeight="1">
      <c r="A306" s="157" t="s">
        <v>289</v>
      </c>
      <c r="B306" s="153"/>
      <c r="C306" s="496" t="s">
        <v>349</v>
      </c>
      <c r="D306" s="149"/>
      <c r="E306" s="150"/>
      <c r="F306" s="150"/>
      <c r="G306" s="151"/>
      <c r="H306" s="152"/>
      <c r="I306" s="152"/>
      <c r="J306" s="153"/>
      <c r="K306" s="152"/>
      <c r="L306" s="153"/>
      <c r="M306" s="152"/>
      <c r="N306" s="451">
        <f>+N309</f>
        <v>1900000</v>
      </c>
      <c r="O306" s="451" t="e">
        <f>+O309+#REF!</f>
        <v>#REF!</v>
      </c>
      <c r="P306" s="451">
        <f>+P309</f>
        <v>1627000</v>
      </c>
      <c r="Q306" s="451" t="e">
        <f>+Q309+#REF!</f>
        <v>#REF!</v>
      </c>
      <c r="R306" s="453">
        <f>+R309</f>
        <v>3527000</v>
      </c>
      <c r="S306" s="547" t="s">
        <v>290</v>
      </c>
      <c r="T306" s="548"/>
    </row>
    <row r="307" spans="1:20" ht="79.5" customHeight="1">
      <c r="A307" s="21"/>
      <c r="B307" s="1"/>
      <c r="C307" s="65"/>
      <c r="D307" s="549" t="s">
        <v>327</v>
      </c>
      <c r="E307" s="550"/>
      <c r="F307" s="550"/>
      <c r="G307" s="551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552"/>
      <c r="T307" s="553"/>
    </row>
    <row r="308" spans="1:20" ht="79.5" customHeight="1">
      <c r="A308" s="20"/>
      <c r="B308" s="5"/>
      <c r="C308" s="64"/>
      <c r="D308" s="15"/>
      <c r="E308" s="16"/>
      <c r="F308" s="556" t="s">
        <v>328</v>
      </c>
      <c r="G308" s="557"/>
      <c r="H308" s="267"/>
      <c r="I308" s="267" t="s">
        <v>350</v>
      </c>
      <c r="J308" s="140"/>
      <c r="K308" s="267"/>
      <c r="L308" s="140"/>
      <c r="M308" s="267"/>
      <c r="N308" s="6"/>
      <c r="O308" s="5"/>
      <c r="P308" s="6"/>
      <c r="Q308" s="5"/>
      <c r="R308" s="50"/>
      <c r="S308" s="554"/>
      <c r="T308" s="555"/>
    </row>
    <row r="309" spans="1:20" ht="79.5" customHeight="1">
      <c r="A309" s="26" t="s">
        <v>395</v>
      </c>
      <c r="B309" s="27"/>
      <c r="C309" s="37" t="s">
        <v>6</v>
      </c>
      <c r="D309" s="28"/>
      <c r="E309" s="29"/>
      <c r="F309" s="29"/>
      <c r="G309" s="30"/>
      <c r="H309" s="32"/>
      <c r="I309" s="32"/>
      <c r="J309" s="27"/>
      <c r="K309" s="32"/>
      <c r="L309" s="27"/>
      <c r="M309" s="32"/>
      <c r="N309" s="32">
        <v>1900000</v>
      </c>
      <c r="O309" s="27"/>
      <c r="P309" s="32">
        <v>1627000</v>
      </c>
      <c r="Q309" s="27"/>
      <c r="R309" s="51">
        <f>+N309+P309</f>
        <v>3527000</v>
      </c>
      <c r="S309" s="588" t="s">
        <v>291</v>
      </c>
      <c r="T309" s="589"/>
    </row>
    <row r="310" spans="1:20" ht="79.5" customHeight="1">
      <c r="A310" s="21"/>
      <c r="B310" s="1"/>
      <c r="C310" s="65"/>
      <c r="D310" s="549" t="s">
        <v>329</v>
      </c>
      <c r="E310" s="550"/>
      <c r="F310" s="550"/>
      <c r="G310" s="551"/>
      <c r="H310" s="13"/>
      <c r="I310" s="13"/>
      <c r="J310" s="1"/>
      <c r="K310" s="13"/>
      <c r="L310" s="1"/>
      <c r="M310" s="13"/>
      <c r="N310" s="13"/>
      <c r="O310" s="1"/>
      <c r="P310" s="13"/>
      <c r="Q310" s="1"/>
      <c r="R310" s="52"/>
      <c r="S310" s="552"/>
      <c r="T310" s="553"/>
    </row>
    <row r="311" spans="1:20" ht="79.5" customHeight="1">
      <c r="A311" s="20"/>
      <c r="B311" s="5"/>
      <c r="C311" s="64"/>
      <c r="D311" s="15"/>
      <c r="E311" s="16"/>
      <c r="F311" s="556" t="s">
        <v>330</v>
      </c>
      <c r="G311" s="557"/>
      <c r="H311" s="231"/>
      <c r="I311" s="231">
        <v>1</v>
      </c>
      <c r="J311" s="232"/>
      <c r="K311" s="231"/>
      <c r="L311" s="232"/>
      <c r="M311" s="231"/>
      <c r="N311" s="6"/>
      <c r="O311" s="5"/>
      <c r="P311" s="6"/>
      <c r="Q311" s="5"/>
      <c r="R311" s="50"/>
      <c r="S311" s="554"/>
      <c r="T311" s="555"/>
    </row>
    <row r="312" spans="1:20" ht="40.5" customHeight="1" thickBot="1">
      <c r="A312" s="422" t="s">
        <v>46</v>
      </c>
      <c r="B312" s="423"/>
      <c r="C312" s="424"/>
      <c r="D312" s="423"/>
      <c r="E312" s="423"/>
      <c r="F312" s="423"/>
      <c r="G312" s="423"/>
      <c r="H312" s="425"/>
      <c r="I312" s="425"/>
      <c r="J312" s="423"/>
      <c r="K312" s="425"/>
      <c r="L312" s="423"/>
      <c r="M312" s="425"/>
      <c r="N312" s="456">
        <f>+N306+N302+N286+N275+N235+N226+N196+N183+N170+N161+N146+N128+N111+N90+N77+N41+N9</f>
        <v>153500000</v>
      </c>
      <c r="O312" s="456" t="e">
        <f>+O302+O286+O275+O235+O226+O196+O183+O170+O161+O146+O128+O111+O90+O77+O41+O9</f>
        <v>#REF!</v>
      </c>
      <c r="P312" s="456">
        <f>+P306+P302+P286+P275+P235+P226+P196+P183+P170+P161+P146+P128+P111+P90+P77+P41+P9</f>
        <v>15000000</v>
      </c>
      <c r="Q312" s="456" t="e">
        <f>+Q302+Q286+Q275+Q235+Q226+Q196+Q183+Q170+Q161+Q146+Q128+Q111+Q90+Q77+Q41+Q9</f>
        <v>#REF!</v>
      </c>
      <c r="R312" s="456">
        <f>+R306+R302+R286+R275+R235+R226+R196+R183+R170+R161+R146+R128+R111+R90+R77+R41+R9</f>
        <v>168500000</v>
      </c>
      <c r="S312" s="426"/>
      <c r="T312" s="427"/>
    </row>
    <row r="313" spans="1:20" ht="91.5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60" hidden="1" customHeight="1">
      <c r="A314" s="22" t="s">
        <v>39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48.75" customHeight="1">
      <c r="A315" s="22" t="s">
        <v>40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81" customHeight="1">
      <c r="A316" s="22"/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3"/>
    </row>
    <row r="317" spans="1:20" ht="26.25" customHeight="1">
      <c r="A317" s="22" t="s">
        <v>41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42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43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44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 t="s">
        <v>45</v>
      </c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/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</sheetData>
  <mergeCells count="376"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302:T302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289:T289"/>
    <mergeCell ref="D199:G199"/>
    <mergeCell ref="S309:T309"/>
    <mergeCell ref="D310:G310"/>
    <mergeCell ref="S310:T311"/>
    <mergeCell ref="F311:G311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305:T305"/>
    <mergeCell ref="S213:T214"/>
    <mergeCell ref="S140:T140"/>
    <mergeCell ref="D141:G141"/>
    <mergeCell ref="F142:G142"/>
    <mergeCell ref="S306:T306"/>
    <mergeCell ref="D307:G307"/>
    <mergeCell ref="S307:T308"/>
    <mergeCell ref="F308:G308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287:T287"/>
  </mergeCells>
  <phoneticPr fontId="1" type="noConversion"/>
  <pageMargins left="0.196850393700787" right="0.196850393700787" top="0.196850393700787" bottom="0.23622047244094499" header="0.196850393700787" footer="0.196850393700787"/>
  <pageSetup paperSize="9" scale="8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admin</cp:lastModifiedBy>
  <cp:lastPrinted>2023-12-28T11:42:19Z</cp:lastPrinted>
  <dcterms:created xsi:type="dcterms:W3CDTF">2014-12-17T17:34:31Z</dcterms:created>
  <dcterms:modified xsi:type="dcterms:W3CDTF">2023-12-28T16:32:42Z</dcterms:modified>
</cp:coreProperties>
</file>